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lukiny/Downloads/"/>
    </mc:Choice>
  </mc:AlternateContent>
  <xr:revisionPtr revIDLastSave="0" documentId="13_ncr:1_{C2CD63C7-1165-A14E-A576-E2078EE4012E}" xr6:coauthVersionLast="47" xr6:coauthVersionMax="47" xr10:uidLastSave="{00000000-0000-0000-0000-000000000000}"/>
  <bookViews>
    <workbookView xWindow="-34260" yWindow="3700" windowWidth="20840" windowHeight="20120" tabRatio="500" activeTab="2" xr2:uid="{00000000-000D-0000-FFFF-FFFF00000000}"/>
  </bookViews>
  <sheets>
    <sheet name="Rekapitulace stavby" sheetId="1" r:id="rId1"/>
    <sheet name="00 - Vedlejší rozpočtové ..." sheetId="2" r:id="rId2"/>
    <sheet name="04 - Gastro" sheetId="3" r:id="rId3"/>
  </sheets>
  <definedNames>
    <definedName name="_xlnm._FilterDatabase" localSheetId="1" hidden="1">'00 - Vedlejší rozpočtové ...'!$C$121:$K$132</definedName>
    <definedName name="_xlnm._FilterDatabase" localSheetId="2" hidden="1">'04 - Gastro'!$C$127:$K$219</definedName>
    <definedName name="_xlnm.Print_Titles" localSheetId="1">'00 - Vedlejší rozpočtové ...'!$121:$121</definedName>
    <definedName name="_xlnm.Print_Titles" localSheetId="2">'04 - Gastro'!$127:$127</definedName>
    <definedName name="_xlnm.Print_Titles" localSheetId="0">'Rekapitulace stavby'!$92:$92</definedName>
    <definedName name="_xlnm.Print_Area" localSheetId="1">'00 - Vedlejší rozpočtové ...'!$C$4:$J$76,'00 - Vedlejší rozpočtové ...'!$C$82:$J$103,'00 - Vedlejší rozpočtové ...'!$C$109:$K$132</definedName>
    <definedName name="_xlnm.Print_Area" localSheetId="2">'04 - Gastro'!$C$4:$J$76,'04 - Gastro'!$C$82:$J$109,'04 - Gastro'!$C$115:$K$219</definedName>
    <definedName name="_xlnm.Print_Area" localSheetId="0">'Rekapitulace stavby'!$D$4:$AO$76,'Rekapitulace stavby'!$C$82:$AQ$97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BK132" i="2" l="1"/>
  <c r="BK131" i="2" s="1"/>
  <c r="J131" i="2" s="1"/>
  <c r="J102" i="2" s="1"/>
  <c r="BI132" i="2"/>
  <c r="BH132" i="2"/>
  <c r="BG132" i="2"/>
  <c r="BF132" i="2"/>
  <c r="BE132" i="2"/>
  <c r="T132" i="2"/>
  <c r="R132" i="2"/>
  <c r="P132" i="2"/>
  <c r="T131" i="2"/>
  <c r="R131" i="2"/>
  <c r="P131" i="2"/>
  <c r="BK130" i="2"/>
  <c r="BK129" i="2" s="1"/>
  <c r="J129" i="2" s="1"/>
  <c r="J101" i="2" s="1"/>
  <c r="BI130" i="2"/>
  <c r="BH130" i="2"/>
  <c r="BG130" i="2"/>
  <c r="BF130" i="2"/>
  <c r="BE130" i="2"/>
  <c r="T130" i="2"/>
  <c r="R130" i="2"/>
  <c r="P130" i="2"/>
  <c r="P129" i="2" s="1"/>
  <c r="T129" i="2"/>
  <c r="R129" i="2"/>
  <c r="J128" i="2"/>
  <c r="J100" i="2" s="1"/>
  <c r="BK127" i="2"/>
  <c r="BK126" i="2" s="1"/>
  <c r="J126" i="2" s="1"/>
  <c r="J99" i="2" s="1"/>
  <c r="BI127" i="2"/>
  <c r="BH127" i="2"/>
  <c r="BG127" i="2"/>
  <c r="BF127" i="2"/>
  <c r="T127" i="2"/>
  <c r="T126" i="2" s="1"/>
  <c r="R127" i="2"/>
  <c r="R126" i="2" s="1"/>
  <c r="P127" i="2"/>
  <c r="P126" i="2" s="1"/>
  <c r="BE127" i="2"/>
  <c r="BK125" i="2"/>
  <c r="BK124" i="2" s="1"/>
  <c r="J124" i="2" s="1"/>
  <c r="J98" i="2" s="1"/>
  <c r="BI125" i="2"/>
  <c r="F37" i="2" s="1"/>
  <c r="BD95" i="1" s="1"/>
  <c r="BH125" i="2"/>
  <c r="BG125" i="2"/>
  <c r="BF125" i="2"/>
  <c r="BE125" i="2"/>
  <c r="T125" i="2"/>
  <c r="R125" i="2"/>
  <c r="P125" i="2"/>
  <c r="T124" i="2"/>
  <c r="T123" i="2" s="1"/>
  <c r="T122" i="2" s="1"/>
  <c r="R124" i="2"/>
  <c r="P124" i="2"/>
  <c r="F116" i="2"/>
  <c r="E114" i="2"/>
  <c r="F92" i="2"/>
  <c r="F91" i="2"/>
  <c r="J89" i="2"/>
  <c r="F89" i="2"/>
  <c r="E87" i="2"/>
  <c r="J37" i="2"/>
  <c r="J36" i="2"/>
  <c r="AY95" i="1" s="1"/>
  <c r="J35" i="2"/>
  <c r="J24" i="2"/>
  <c r="E24" i="2"/>
  <c r="J119" i="2" s="1"/>
  <c r="J23" i="2"/>
  <c r="J21" i="2"/>
  <c r="E21" i="2"/>
  <c r="J20" i="2"/>
  <c r="J18" i="2"/>
  <c r="E18" i="2"/>
  <c r="F119" i="2" s="1"/>
  <c r="J17" i="2"/>
  <c r="J15" i="2"/>
  <c r="E15" i="2"/>
  <c r="F118" i="2" s="1"/>
  <c r="J14" i="2"/>
  <c r="J12" i="2"/>
  <c r="J116" i="2" s="1"/>
  <c r="E7" i="2"/>
  <c r="E85" i="2" s="1"/>
  <c r="AX95" i="1"/>
  <c r="AS94" i="1"/>
  <c r="AM90" i="1"/>
  <c r="L90" i="1"/>
  <c r="AM89" i="1"/>
  <c r="L89" i="1"/>
  <c r="AM87" i="1"/>
  <c r="L87" i="1"/>
  <c r="L85" i="1"/>
  <c r="L84" i="1"/>
  <c r="BK219" i="3"/>
  <c r="BK218" i="3" s="1"/>
  <c r="J218" i="3" s="1"/>
  <c r="J108" i="3" s="1"/>
  <c r="BI219" i="3"/>
  <c r="BH219" i="3"/>
  <c r="BG219" i="3"/>
  <c r="BF219" i="3"/>
  <c r="T219" i="3"/>
  <c r="T218" i="3" s="1"/>
  <c r="R219" i="3"/>
  <c r="R218" i="3" s="1"/>
  <c r="P219" i="3"/>
  <c r="P218" i="3" s="1"/>
  <c r="J219" i="3"/>
  <c r="BE219" i="3" s="1"/>
  <c r="BK217" i="3"/>
  <c r="BI217" i="3"/>
  <c r="BH217" i="3"/>
  <c r="BG217" i="3"/>
  <c r="BF217" i="3"/>
  <c r="T217" i="3"/>
  <c r="R217" i="3"/>
  <c r="P217" i="3"/>
  <c r="BE217" i="3"/>
  <c r="BK216" i="3"/>
  <c r="BK215" i="3" s="1"/>
  <c r="J215" i="3" s="1"/>
  <c r="J107" i="3" s="1"/>
  <c r="BI216" i="3"/>
  <c r="BH216" i="3"/>
  <c r="BG216" i="3"/>
  <c r="BF216" i="3"/>
  <c r="T216" i="3"/>
  <c r="T215" i="3" s="1"/>
  <c r="R216" i="3"/>
  <c r="R215" i="3" s="1"/>
  <c r="P216" i="3"/>
  <c r="BE216" i="3"/>
  <c r="BK214" i="3"/>
  <c r="BI214" i="3"/>
  <c r="BH214" i="3"/>
  <c r="BG214" i="3"/>
  <c r="BF214" i="3"/>
  <c r="T214" i="3"/>
  <c r="R214" i="3"/>
  <c r="P214" i="3"/>
  <c r="BE214" i="3"/>
  <c r="BK213" i="3"/>
  <c r="BK212" i="3" s="1"/>
  <c r="J212" i="3" s="1"/>
  <c r="J106" i="3" s="1"/>
  <c r="BI213" i="3"/>
  <c r="BH213" i="3"/>
  <c r="BG213" i="3"/>
  <c r="BF213" i="3"/>
  <c r="T213" i="3"/>
  <c r="T212" i="3" s="1"/>
  <c r="R213" i="3"/>
  <c r="P213" i="3"/>
  <c r="BE213" i="3"/>
  <c r="R212" i="3"/>
  <c r="P212" i="3"/>
  <c r="BK211" i="3"/>
  <c r="BI211" i="3"/>
  <c r="BH211" i="3"/>
  <c r="BG211" i="3"/>
  <c r="BF211" i="3"/>
  <c r="T211" i="3"/>
  <c r="R211" i="3"/>
  <c r="P211" i="3"/>
  <c r="BE211" i="3"/>
  <c r="BK210" i="3"/>
  <c r="BI210" i="3"/>
  <c r="BH210" i="3"/>
  <c r="BG210" i="3"/>
  <c r="BF210" i="3"/>
  <c r="T210" i="3"/>
  <c r="R210" i="3"/>
  <c r="P210" i="3"/>
  <c r="BE210" i="3"/>
  <c r="BK209" i="3"/>
  <c r="BI209" i="3"/>
  <c r="BH209" i="3"/>
  <c r="BG209" i="3"/>
  <c r="BF209" i="3"/>
  <c r="T209" i="3"/>
  <c r="R209" i="3"/>
  <c r="P209" i="3"/>
  <c r="BE209" i="3"/>
  <c r="BK208" i="3"/>
  <c r="BI208" i="3"/>
  <c r="BH208" i="3"/>
  <c r="BG208" i="3"/>
  <c r="BF208" i="3"/>
  <c r="T208" i="3"/>
  <c r="R208" i="3"/>
  <c r="P208" i="3"/>
  <c r="BE208" i="3"/>
  <c r="BK207" i="3"/>
  <c r="BI207" i="3"/>
  <c r="BH207" i="3"/>
  <c r="BG207" i="3"/>
  <c r="BF207" i="3"/>
  <c r="T207" i="3"/>
  <c r="R207" i="3"/>
  <c r="P207" i="3"/>
  <c r="BE207" i="3"/>
  <c r="BK206" i="3"/>
  <c r="BI206" i="3"/>
  <c r="BH206" i="3"/>
  <c r="BG206" i="3"/>
  <c r="BF206" i="3"/>
  <c r="T206" i="3"/>
  <c r="T205" i="3" s="1"/>
  <c r="R206" i="3"/>
  <c r="R205" i="3" s="1"/>
  <c r="P206" i="3"/>
  <c r="BE206" i="3"/>
  <c r="BK204" i="3"/>
  <c r="BK203" i="3" s="1"/>
  <c r="J203" i="3" s="1"/>
  <c r="J104" i="3" s="1"/>
  <c r="BI204" i="3"/>
  <c r="BH204" i="3"/>
  <c r="BG204" i="3"/>
  <c r="BF204" i="3"/>
  <c r="T204" i="3"/>
  <c r="T203" i="3" s="1"/>
  <c r="R204" i="3"/>
  <c r="P204" i="3"/>
  <c r="BE204" i="3"/>
  <c r="R203" i="3"/>
  <c r="P203" i="3"/>
  <c r="J202" i="3"/>
  <c r="J103" i="3" s="1"/>
  <c r="BK201" i="3"/>
  <c r="BI201" i="3"/>
  <c r="BH201" i="3"/>
  <c r="BG201" i="3"/>
  <c r="BF201" i="3"/>
  <c r="T201" i="3"/>
  <c r="R201" i="3"/>
  <c r="P201" i="3"/>
  <c r="BE201" i="3"/>
  <c r="BK200" i="3"/>
  <c r="BI200" i="3"/>
  <c r="BH200" i="3"/>
  <c r="BG200" i="3"/>
  <c r="BF200" i="3"/>
  <c r="T200" i="3"/>
  <c r="T199" i="3" s="1"/>
  <c r="R200" i="3"/>
  <c r="P200" i="3"/>
  <c r="P199" i="3" s="1"/>
  <c r="BE200" i="3"/>
  <c r="BK199" i="3"/>
  <c r="J199" i="3" s="1"/>
  <c r="J102" i="3" s="1"/>
  <c r="BK198" i="3"/>
  <c r="BI198" i="3"/>
  <c r="BH198" i="3"/>
  <c r="BG198" i="3"/>
  <c r="BF198" i="3"/>
  <c r="T198" i="3"/>
  <c r="R198" i="3"/>
  <c r="P198" i="3"/>
  <c r="BE198" i="3"/>
  <c r="BK197" i="3"/>
  <c r="BI197" i="3"/>
  <c r="BH197" i="3"/>
  <c r="BG197" i="3"/>
  <c r="BF197" i="3"/>
  <c r="T197" i="3"/>
  <c r="R197" i="3"/>
  <c r="P197" i="3"/>
  <c r="BE197" i="3"/>
  <c r="BK196" i="3"/>
  <c r="BI196" i="3"/>
  <c r="BH196" i="3"/>
  <c r="BG196" i="3"/>
  <c r="BF196" i="3"/>
  <c r="T196" i="3"/>
  <c r="R196" i="3"/>
  <c r="P196" i="3"/>
  <c r="BE196" i="3"/>
  <c r="BK195" i="3"/>
  <c r="BI195" i="3"/>
  <c r="BH195" i="3"/>
  <c r="BG195" i="3"/>
  <c r="BF195" i="3"/>
  <c r="T195" i="3"/>
  <c r="R195" i="3"/>
  <c r="P195" i="3"/>
  <c r="BE195" i="3"/>
  <c r="BK194" i="3"/>
  <c r="BI194" i="3"/>
  <c r="BH194" i="3"/>
  <c r="BG194" i="3"/>
  <c r="BF194" i="3"/>
  <c r="T194" i="3"/>
  <c r="R194" i="3"/>
  <c r="P194" i="3"/>
  <c r="BE194" i="3"/>
  <c r="BK193" i="3"/>
  <c r="BK186" i="3" s="1"/>
  <c r="J186" i="3" s="1"/>
  <c r="J101" i="3" s="1"/>
  <c r="BI193" i="3"/>
  <c r="BH193" i="3"/>
  <c r="BG193" i="3"/>
  <c r="BF193" i="3"/>
  <c r="T193" i="3"/>
  <c r="R193" i="3"/>
  <c r="P193" i="3"/>
  <c r="BE193" i="3"/>
  <c r="BK192" i="3"/>
  <c r="BI192" i="3"/>
  <c r="BH192" i="3"/>
  <c r="BG192" i="3"/>
  <c r="BF192" i="3"/>
  <c r="T192" i="3"/>
  <c r="R192" i="3"/>
  <c r="P192" i="3"/>
  <c r="BE192" i="3"/>
  <c r="BK191" i="3"/>
  <c r="BI191" i="3"/>
  <c r="BH191" i="3"/>
  <c r="BG191" i="3"/>
  <c r="BF191" i="3"/>
  <c r="T191" i="3"/>
  <c r="R191" i="3"/>
  <c r="P191" i="3"/>
  <c r="BE191" i="3"/>
  <c r="BK190" i="3"/>
  <c r="BI190" i="3"/>
  <c r="BH190" i="3"/>
  <c r="BG190" i="3"/>
  <c r="BF190" i="3"/>
  <c r="T190" i="3"/>
  <c r="R190" i="3"/>
  <c r="P190" i="3"/>
  <c r="BE190" i="3"/>
  <c r="BK189" i="3"/>
  <c r="BI189" i="3"/>
  <c r="BH189" i="3"/>
  <c r="BG189" i="3"/>
  <c r="BF189" i="3"/>
  <c r="T189" i="3"/>
  <c r="R189" i="3"/>
  <c r="P189" i="3"/>
  <c r="BE189" i="3"/>
  <c r="BK188" i="3"/>
  <c r="BI188" i="3"/>
  <c r="BH188" i="3"/>
  <c r="BG188" i="3"/>
  <c r="BF188" i="3"/>
  <c r="T188" i="3"/>
  <c r="R188" i="3"/>
  <c r="P188" i="3"/>
  <c r="BE188" i="3"/>
  <c r="BK187" i="3"/>
  <c r="BI187" i="3"/>
  <c r="BH187" i="3"/>
  <c r="BG187" i="3"/>
  <c r="BF187" i="3"/>
  <c r="T187" i="3"/>
  <c r="T186" i="3" s="1"/>
  <c r="R187" i="3"/>
  <c r="R186" i="3" s="1"/>
  <c r="P187" i="3"/>
  <c r="P186" i="3" s="1"/>
  <c r="BE187" i="3"/>
  <c r="BK185" i="3"/>
  <c r="BI185" i="3"/>
  <c r="BH185" i="3"/>
  <c r="BG185" i="3"/>
  <c r="BF185" i="3"/>
  <c r="BE185" i="3"/>
  <c r="T185" i="3"/>
  <c r="R185" i="3"/>
  <c r="P185" i="3"/>
  <c r="BK184" i="3"/>
  <c r="BI184" i="3"/>
  <c r="BH184" i="3"/>
  <c r="BG184" i="3"/>
  <c r="BF184" i="3"/>
  <c r="BE184" i="3"/>
  <c r="T184" i="3"/>
  <c r="R184" i="3"/>
  <c r="P184" i="3"/>
  <c r="BK183" i="3"/>
  <c r="BI183" i="3"/>
  <c r="BH183" i="3"/>
  <c r="BG183" i="3"/>
  <c r="BF183" i="3"/>
  <c r="BE183" i="3"/>
  <c r="T183" i="3"/>
  <c r="R183" i="3"/>
  <c r="P183" i="3"/>
  <c r="BK182" i="3"/>
  <c r="BI182" i="3"/>
  <c r="BH182" i="3"/>
  <c r="BG182" i="3"/>
  <c r="BF182" i="3"/>
  <c r="BE182" i="3"/>
  <c r="T182" i="3"/>
  <c r="R182" i="3"/>
  <c r="P182" i="3"/>
  <c r="BK181" i="3"/>
  <c r="BI181" i="3"/>
  <c r="BH181" i="3"/>
  <c r="BG181" i="3"/>
  <c r="BF181" i="3"/>
  <c r="BE181" i="3"/>
  <c r="T181" i="3"/>
  <c r="R181" i="3"/>
  <c r="P181" i="3"/>
  <c r="BK180" i="3"/>
  <c r="BI180" i="3"/>
  <c r="BH180" i="3"/>
  <c r="BG180" i="3"/>
  <c r="BF180" i="3"/>
  <c r="BE180" i="3"/>
  <c r="T180" i="3"/>
  <c r="T179" i="3" s="1"/>
  <c r="R180" i="3"/>
  <c r="R179" i="3" s="1"/>
  <c r="P180" i="3"/>
  <c r="P179" i="3" s="1"/>
  <c r="BK178" i="3"/>
  <c r="BI178" i="3"/>
  <c r="BH178" i="3"/>
  <c r="BG178" i="3"/>
  <c r="BF178" i="3"/>
  <c r="T178" i="3"/>
  <c r="R178" i="3"/>
  <c r="P178" i="3"/>
  <c r="BE178" i="3"/>
  <c r="BK177" i="3"/>
  <c r="BI177" i="3"/>
  <c r="BH177" i="3"/>
  <c r="BG177" i="3"/>
  <c r="BF177" i="3"/>
  <c r="T177" i="3"/>
  <c r="R177" i="3"/>
  <c r="P177" i="3"/>
  <c r="BE177" i="3"/>
  <c r="BK176" i="3"/>
  <c r="BI176" i="3"/>
  <c r="BH176" i="3"/>
  <c r="BG176" i="3"/>
  <c r="BF176" i="3"/>
  <c r="T176" i="3"/>
  <c r="R176" i="3"/>
  <c r="P176" i="3"/>
  <c r="BE176" i="3"/>
  <c r="BK175" i="3"/>
  <c r="BI175" i="3"/>
  <c r="BH175" i="3"/>
  <c r="BG175" i="3"/>
  <c r="BF175" i="3"/>
  <c r="T175" i="3"/>
  <c r="R175" i="3"/>
  <c r="P175" i="3"/>
  <c r="BE175" i="3"/>
  <c r="BK174" i="3"/>
  <c r="BI174" i="3"/>
  <c r="BH174" i="3"/>
  <c r="BG174" i="3"/>
  <c r="BF174" i="3"/>
  <c r="T174" i="3"/>
  <c r="R174" i="3"/>
  <c r="P174" i="3"/>
  <c r="BE174" i="3"/>
  <c r="BK173" i="3"/>
  <c r="BI173" i="3"/>
  <c r="BH173" i="3"/>
  <c r="BG173" i="3"/>
  <c r="BF173" i="3"/>
  <c r="T173" i="3"/>
  <c r="R173" i="3"/>
  <c r="P173" i="3"/>
  <c r="P169" i="3" s="1"/>
  <c r="BE173" i="3"/>
  <c r="BK172" i="3"/>
  <c r="BI172" i="3"/>
  <c r="BH172" i="3"/>
  <c r="BG172" i="3"/>
  <c r="BF172" i="3"/>
  <c r="T172" i="3"/>
  <c r="R172" i="3"/>
  <c r="P172" i="3"/>
  <c r="BE172" i="3"/>
  <c r="BK171" i="3"/>
  <c r="BI171" i="3"/>
  <c r="BH171" i="3"/>
  <c r="BG171" i="3"/>
  <c r="BF171" i="3"/>
  <c r="T171" i="3"/>
  <c r="R171" i="3"/>
  <c r="P171" i="3"/>
  <c r="BE171" i="3"/>
  <c r="BK170" i="3"/>
  <c r="BI170" i="3"/>
  <c r="BH170" i="3"/>
  <c r="BG170" i="3"/>
  <c r="BF170" i="3"/>
  <c r="T170" i="3"/>
  <c r="R170" i="3"/>
  <c r="P170" i="3"/>
  <c r="BE170" i="3"/>
  <c r="T169" i="3"/>
  <c r="BK168" i="3"/>
  <c r="BI168" i="3"/>
  <c r="BH168" i="3"/>
  <c r="BG168" i="3"/>
  <c r="BF168" i="3"/>
  <c r="T168" i="3"/>
  <c r="R168" i="3"/>
  <c r="P168" i="3"/>
  <c r="BE168" i="3"/>
  <c r="BK167" i="3"/>
  <c r="BI167" i="3"/>
  <c r="BH167" i="3"/>
  <c r="BG167" i="3"/>
  <c r="BF167" i="3"/>
  <c r="T167" i="3"/>
  <c r="R167" i="3"/>
  <c r="P167" i="3"/>
  <c r="BE167" i="3"/>
  <c r="BK166" i="3"/>
  <c r="BI166" i="3"/>
  <c r="BH166" i="3"/>
  <c r="BG166" i="3"/>
  <c r="BF166" i="3"/>
  <c r="T166" i="3"/>
  <c r="R166" i="3"/>
  <c r="P166" i="3"/>
  <c r="BE166" i="3"/>
  <c r="BK165" i="3"/>
  <c r="BI165" i="3"/>
  <c r="BH165" i="3"/>
  <c r="BG165" i="3"/>
  <c r="BF165" i="3"/>
  <c r="T165" i="3"/>
  <c r="R165" i="3"/>
  <c r="P165" i="3"/>
  <c r="BE165" i="3"/>
  <c r="BK164" i="3"/>
  <c r="BI164" i="3"/>
  <c r="BH164" i="3"/>
  <c r="BG164" i="3"/>
  <c r="BF164" i="3"/>
  <c r="T164" i="3"/>
  <c r="R164" i="3"/>
  <c r="P164" i="3"/>
  <c r="BE164" i="3"/>
  <c r="BK163" i="3"/>
  <c r="BI163" i="3"/>
  <c r="BH163" i="3"/>
  <c r="BG163" i="3"/>
  <c r="BF163" i="3"/>
  <c r="T163" i="3"/>
  <c r="T162" i="3" s="1"/>
  <c r="R163" i="3"/>
  <c r="P163" i="3"/>
  <c r="BE163" i="3"/>
  <c r="BK162" i="3"/>
  <c r="J162" i="3" s="1"/>
  <c r="J98" i="3" s="1"/>
  <c r="BK161" i="3"/>
  <c r="BI161" i="3"/>
  <c r="BH161" i="3"/>
  <c r="BG161" i="3"/>
  <c r="BF161" i="3"/>
  <c r="T161" i="3"/>
  <c r="R161" i="3"/>
  <c r="P161" i="3"/>
  <c r="BE161" i="3"/>
  <c r="BK160" i="3"/>
  <c r="BI160" i="3"/>
  <c r="BH160" i="3"/>
  <c r="BG160" i="3"/>
  <c r="BF160" i="3"/>
  <c r="T160" i="3"/>
  <c r="R160" i="3"/>
  <c r="P160" i="3"/>
  <c r="BE160" i="3"/>
  <c r="BK159" i="3"/>
  <c r="BI159" i="3"/>
  <c r="BH159" i="3"/>
  <c r="BG159" i="3"/>
  <c r="BF159" i="3"/>
  <c r="T159" i="3"/>
  <c r="R159" i="3"/>
  <c r="P159" i="3"/>
  <c r="BE159" i="3"/>
  <c r="BK158" i="3"/>
  <c r="BI158" i="3"/>
  <c r="BH158" i="3"/>
  <c r="BG158" i="3"/>
  <c r="BF158" i="3"/>
  <c r="T158" i="3"/>
  <c r="R158" i="3"/>
  <c r="P158" i="3"/>
  <c r="BE158" i="3"/>
  <c r="BK157" i="3"/>
  <c r="BI157" i="3"/>
  <c r="BH157" i="3"/>
  <c r="BG157" i="3"/>
  <c r="BF157" i="3"/>
  <c r="T157" i="3"/>
  <c r="R157" i="3"/>
  <c r="P157" i="3"/>
  <c r="BE157" i="3"/>
  <c r="BK156" i="3"/>
  <c r="BI156" i="3"/>
  <c r="BH156" i="3"/>
  <c r="BG156" i="3"/>
  <c r="BF156" i="3"/>
  <c r="T156" i="3"/>
  <c r="R156" i="3"/>
  <c r="P156" i="3"/>
  <c r="BE156" i="3"/>
  <c r="BK155" i="3"/>
  <c r="BI155" i="3"/>
  <c r="BH155" i="3"/>
  <c r="BG155" i="3"/>
  <c r="BF155" i="3"/>
  <c r="T155" i="3"/>
  <c r="R155" i="3"/>
  <c r="P155" i="3"/>
  <c r="BE155" i="3"/>
  <c r="BK154" i="3"/>
  <c r="BI154" i="3"/>
  <c r="BH154" i="3"/>
  <c r="BG154" i="3"/>
  <c r="BF154" i="3"/>
  <c r="T154" i="3"/>
  <c r="R154" i="3"/>
  <c r="P154" i="3"/>
  <c r="BE154" i="3"/>
  <c r="BK153" i="3"/>
  <c r="BI153" i="3"/>
  <c r="BH153" i="3"/>
  <c r="BG153" i="3"/>
  <c r="BF153" i="3"/>
  <c r="T153" i="3"/>
  <c r="R153" i="3"/>
  <c r="P153" i="3"/>
  <c r="BE153" i="3"/>
  <c r="BK152" i="3"/>
  <c r="BI152" i="3"/>
  <c r="BH152" i="3"/>
  <c r="BG152" i="3"/>
  <c r="BF152" i="3"/>
  <c r="T152" i="3"/>
  <c r="R152" i="3"/>
  <c r="P152" i="3"/>
  <c r="BE152" i="3"/>
  <c r="BK151" i="3"/>
  <c r="BI151" i="3"/>
  <c r="BH151" i="3"/>
  <c r="BG151" i="3"/>
  <c r="BF151" i="3"/>
  <c r="T151" i="3"/>
  <c r="R151" i="3"/>
  <c r="P151" i="3"/>
  <c r="BE151" i="3"/>
  <c r="BK150" i="3"/>
  <c r="BI150" i="3"/>
  <c r="BH150" i="3"/>
  <c r="BG150" i="3"/>
  <c r="BF150" i="3"/>
  <c r="T150" i="3"/>
  <c r="R150" i="3"/>
  <c r="P150" i="3"/>
  <c r="BE150" i="3"/>
  <c r="BK149" i="3"/>
  <c r="BI149" i="3"/>
  <c r="BH149" i="3"/>
  <c r="BG149" i="3"/>
  <c r="BF149" i="3"/>
  <c r="T149" i="3"/>
  <c r="R149" i="3"/>
  <c r="P149" i="3"/>
  <c r="BE149" i="3"/>
  <c r="BK148" i="3"/>
  <c r="BI148" i="3"/>
  <c r="BH148" i="3"/>
  <c r="BG148" i="3"/>
  <c r="BF148" i="3"/>
  <c r="T148" i="3"/>
  <c r="R148" i="3"/>
  <c r="P148" i="3"/>
  <c r="BE148" i="3"/>
  <c r="BK147" i="3"/>
  <c r="BI147" i="3"/>
  <c r="BH147" i="3"/>
  <c r="BG147" i="3"/>
  <c r="BF147" i="3"/>
  <c r="T147" i="3"/>
  <c r="R147" i="3"/>
  <c r="P147" i="3"/>
  <c r="BE147" i="3"/>
  <c r="BK146" i="3"/>
  <c r="BI146" i="3"/>
  <c r="BH146" i="3"/>
  <c r="BG146" i="3"/>
  <c r="BF146" i="3"/>
  <c r="T146" i="3"/>
  <c r="R146" i="3"/>
  <c r="P146" i="3"/>
  <c r="BE146" i="3"/>
  <c r="BK145" i="3"/>
  <c r="BI145" i="3"/>
  <c r="BH145" i="3"/>
  <c r="BG145" i="3"/>
  <c r="BF145" i="3"/>
  <c r="T145" i="3"/>
  <c r="R145" i="3"/>
  <c r="P145" i="3"/>
  <c r="BE145" i="3"/>
  <c r="BK144" i="3"/>
  <c r="BI144" i="3"/>
  <c r="BH144" i="3"/>
  <c r="BG144" i="3"/>
  <c r="BF144" i="3"/>
  <c r="T144" i="3"/>
  <c r="R144" i="3"/>
  <c r="P144" i="3"/>
  <c r="BE144" i="3"/>
  <c r="BK143" i="3"/>
  <c r="BI143" i="3"/>
  <c r="BH143" i="3"/>
  <c r="BG143" i="3"/>
  <c r="BF143" i="3"/>
  <c r="T143" i="3"/>
  <c r="R143" i="3"/>
  <c r="P143" i="3"/>
  <c r="BE143" i="3"/>
  <c r="BK142" i="3"/>
  <c r="BI142" i="3"/>
  <c r="BH142" i="3"/>
  <c r="BG142" i="3"/>
  <c r="BF142" i="3"/>
  <c r="T142" i="3"/>
  <c r="R142" i="3"/>
  <c r="P142" i="3"/>
  <c r="BE142" i="3"/>
  <c r="BK141" i="3"/>
  <c r="BI141" i="3"/>
  <c r="BH141" i="3"/>
  <c r="BG141" i="3"/>
  <c r="BF141" i="3"/>
  <c r="T141" i="3"/>
  <c r="R141" i="3"/>
  <c r="P141" i="3"/>
  <c r="BE141" i="3"/>
  <c r="BK140" i="3"/>
  <c r="BI140" i="3"/>
  <c r="BH140" i="3"/>
  <c r="BG140" i="3"/>
  <c r="BF140" i="3"/>
  <c r="T140" i="3"/>
  <c r="R140" i="3"/>
  <c r="P140" i="3"/>
  <c r="BE140" i="3"/>
  <c r="BK139" i="3"/>
  <c r="BI139" i="3"/>
  <c r="BH139" i="3"/>
  <c r="BG139" i="3"/>
  <c r="BF139" i="3"/>
  <c r="T139" i="3"/>
  <c r="R139" i="3"/>
  <c r="P139" i="3"/>
  <c r="BE139" i="3"/>
  <c r="BK138" i="3"/>
  <c r="BI138" i="3"/>
  <c r="BH138" i="3"/>
  <c r="BG138" i="3"/>
  <c r="BF138" i="3"/>
  <c r="T138" i="3"/>
  <c r="R138" i="3"/>
  <c r="P138" i="3"/>
  <c r="BE138" i="3"/>
  <c r="BK137" i="3"/>
  <c r="BI137" i="3"/>
  <c r="BH137" i="3"/>
  <c r="BG137" i="3"/>
  <c r="BF137" i="3"/>
  <c r="T137" i="3"/>
  <c r="R137" i="3"/>
  <c r="P137" i="3"/>
  <c r="BE137" i="3"/>
  <c r="BK136" i="3"/>
  <c r="BI136" i="3"/>
  <c r="BH136" i="3"/>
  <c r="BG136" i="3"/>
  <c r="BF136" i="3"/>
  <c r="T136" i="3"/>
  <c r="R136" i="3"/>
  <c r="P136" i="3"/>
  <c r="BE136" i="3"/>
  <c r="BK135" i="3"/>
  <c r="BI135" i="3"/>
  <c r="BH135" i="3"/>
  <c r="BG135" i="3"/>
  <c r="BF135" i="3"/>
  <c r="T135" i="3"/>
  <c r="R135" i="3"/>
  <c r="P135" i="3"/>
  <c r="BE135" i="3"/>
  <c r="BK134" i="3"/>
  <c r="BI134" i="3"/>
  <c r="BH134" i="3"/>
  <c r="BG134" i="3"/>
  <c r="BF134" i="3"/>
  <c r="T134" i="3"/>
  <c r="R134" i="3"/>
  <c r="P134" i="3"/>
  <c r="BE134" i="3"/>
  <c r="BK133" i="3"/>
  <c r="BI133" i="3"/>
  <c r="BH133" i="3"/>
  <c r="BG133" i="3"/>
  <c r="BF133" i="3"/>
  <c r="T133" i="3"/>
  <c r="R133" i="3"/>
  <c r="P133" i="3"/>
  <c r="BE133" i="3"/>
  <c r="BK132" i="3"/>
  <c r="BI132" i="3"/>
  <c r="BH132" i="3"/>
  <c r="BG132" i="3"/>
  <c r="BF132" i="3"/>
  <c r="T132" i="3"/>
  <c r="R132" i="3"/>
  <c r="P132" i="3"/>
  <c r="BE132" i="3"/>
  <c r="BK131" i="3"/>
  <c r="BI131" i="3"/>
  <c r="BH131" i="3"/>
  <c r="BG131" i="3"/>
  <c r="BF131" i="3"/>
  <c r="T131" i="3"/>
  <c r="R131" i="3"/>
  <c r="P131" i="3"/>
  <c r="BE131" i="3"/>
  <c r="BK130" i="3"/>
  <c r="BI130" i="3"/>
  <c r="BH130" i="3"/>
  <c r="BG130" i="3"/>
  <c r="BF130" i="3"/>
  <c r="T130" i="3"/>
  <c r="R130" i="3"/>
  <c r="P130" i="3"/>
  <c r="P129" i="3" s="1"/>
  <c r="BE130" i="3"/>
  <c r="F124" i="3"/>
  <c r="F122" i="3"/>
  <c r="E120" i="3"/>
  <c r="E118" i="3"/>
  <c r="F89" i="3"/>
  <c r="E87" i="3"/>
  <c r="E85" i="3"/>
  <c r="J37" i="3"/>
  <c r="J36" i="3"/>
  <c r="AY96" i="1" s="1"/>
  <c r="J35" i="3"/>
  <c r="AX96" i="1" s="1"/>
  <c r="J24" i="3"/>
  <c r="E24" i="3"/>
  <c r="J23" i="3"/>
  <c r="J21" i="3"/>
  <c r="E21" i="3"/>
  <c r="J91" i="3" s="1"/>
  <c r="J20" i="3"/>
  <c r="J18" i="3"/>
  <c r="E18" i="3"/>
  <c r="F125" i="3" s="1"/>
  <c r="J17" i="3"/>
  <c r="J15" i="3"/>
  <c r="E15" i="3"/>
  <c r="F91" i="3" s="1"/>
  <c r="J14" i="3"/>
  <c r="J12" i="3"/>
  <c r="E7" i="3"/>
  <c r="F35" i="2" l="1"/>
  <c r="BB95" i="1" s="1"/>
  <c r="F36" i="2"/>
  <c r="BC95" i="1" s="1"/>
  <c r="BK205" i="3"/>
  <c r="J205" i="3" s="1"/>
  <c r="J105" i="3" s="1"/>
  <c r="BK179" i="3"/>
  <c r="J179" i="3" s="1"/>
  <c r="J100" i="3" s="1"/>
  <c r="BK169" i="3"/>
  <c r="J169" i="3" s="1"/>
  <c r="J99" i="3" s="1"/>
  <c r="F37" i="3"/>
  <c r="BD96" i="1" s="1"/>
  <c r="BD94" i="1" s="1"/>
  <c r="W33" i="1" s="1"/>
  <c r="BK129" i="3"/>
  <c r="J129" i="3" s="1"/>
  <c r="J97" i="3" s="1"/>
  <c r="R169" i="3"/>
  <c r="T129" i="3"/>
  <c r="F92" i="3"/>
  <c r="J124" i="3"/>
  <c r="R162" i="3"/>
  <c r="R129" i="3"/>
  <c r="F36" i="3"/>
  <c r="BC96" i="1" s="1"/>
  <c r="BC94" i="1" s="1"/>
  <c r="BK128" i="3"/>
  <c r="J128" i="3" s="1"/>
  <c r="J96" i="3" s="1"/>
  <c r="P205" i="3"/>
  <c r="P128" i="3" s="1"/>
  <c r="AU96" i="1" s="1"/>
  <c r="F34" i="3"/>
  <c r="BA96" i="1" s="1"/>
  <c r="P162" i="3"/>
  <c r="T128" i="3"/>
  <c r="R199" i="3"/>
  <c r="J34" i="2"/>
  <c r="AW95" i="1" s="1"/>
  <c r="F34" i="2"/>
  <c r="BA95" i="1" s="1"/>
  <c r="J33" i="3"/>
  <c r="AV96" i="1" s="1"/>
  <c r="F33" i="3"/>
  <c r="AZ96" i="1" s="1"/>
  <c r="J34" i="3"/>
  <c r="AW96" i="1" s="1"/>
  <c r="BK123" i="2"/>
  <c r="J122" i="3"/>
  <c r="J89" i="3"/>
  <c r="J118" i="2"/>
  <c r="J91" i="2"/>
  <c r="P123" i="2"/>
  <c r="P122" i="2" s="1"/>
  <c r="AU95" i="1" s="1"/>
  <c r="J33" i="2"/>
  <c r="AV95" i="1" s="1"/>
  <c r="F33" i="2"/>
  <c r="AZ95" i="1" s="1"/>
  <c r="F35" i="3"/>
  <c r="BB96" i="1" s="1"/>
  <c r="J125" i="3"/>
  <c r="J92" i="3"/>
  <c r="P215" i="3"/>
  <c r="R123" i="2"/>
  <c r="R122" i="2" s="1"/>
  <c r="E112" i="2"/>
  <c r="J92" i="2"/>
  <c r="BB94" i="1" l="1"/>
  <c r="AT95" i="1"/>
  <c r="AZ94" i="1"/>
  <c r="AV94" i="1" s="1"/>
  <c r="AT96" i="1"/>
  <c r="BA94" i="1"/>
  <c r="W30" i="1" s="1"/>
  <c r="J30" i="3"/>
  <c r="AG96" i="1" s="1"/>
  <c r="AN96" i="1" s="1"/>
  <c r="R128" i="3"/>
  <c r="W32" i="1"/>
  <c r="AY94" i="1"/>
  <c r="AU94" i="1"/>
  <c r="J123" i="2"/>
  <c r="J97" i="2" s="1"/>
  <c r="BK122" i="2"/>
  <c r="J122" i="2" s="1"/>
  <c r="AX94" i="1"/>
  <c r="W31" i="1"/>
  <c r="W29" i="1" l="1"/>
  <c r="J39" i="3"/>
  <c r="AW94" i="1"/>
  <c r="AK30" i="1" s="1"/>
  <c r="J96" i="2"/>
  <c r="J30" i="2"/>
  <c r="AK29" i="1"/>
  <c r="AT94" i="1" l="1"/>
  <c r="J39" i="2"/>
  <c r="AG95" i="1"/>
  <c r="AN95" i="1" l="1"/>
  <c r="AG94" i="1"/>
  <c r="AK26" i="1" l="1"/>
  <c r="AK35" i="1" s="1"/>
  <c r="AN94" i="1"/>
</calcChain>
</file>

<file path=xl/sharedStrings.xml><?xml version="1.0" encoding="utf-8"?>
<sst xmlns="http://schemas.openxmlformats.org/spreadsheetml/2006/main" count="1541" uniqueCount="432">
  <si>
    <t>Export Komplet</t>
  </si>
  <si>
    <t>2.0</t>
  </si>
  <si>
    <t>False</t>
  </si>
  <si>
    <t>{fe968242-b66e-4d4f-8be1-e3551d51546c}</t>
  </si>
  <si>
    <t>&gt;&gt;  skryté sloupce  &lt;&lt;</t>
  </si>
  <si>
    <t>0,01</t>
  </si>
  <si>
    <t>21</t>
  </si>
  <si>
    <t>12</t>
  </si>
  <si>
    <t>REKAPITULACE STAVBY</t>
  </si>
  <si>
    <t>v ---  níže se nacházejí doplnkové a pomocné údaje k sestavám  --- v</t>
  </si>
  <si>
    <t>0,001</t>
  </si>
  <si>
    <t>Kód:</t>
  </si>
  <si>
    <t>02_25_III</t>
  </si>
  <si>
    <t>Stavba:</t>
  </si>
  <si>
    <t>Vybudování nového výtahu a modernizace gastro provozu(71)</t>
  </si>
  <si>
    <t>KSO:</t>
  </si>
  <si>
    <t>CC-CZ:</t>
  </si>
  <si>
    <t>Místo:</t>
  </si>
  <si>
    <t xml:space="preserve"> </t>
  </si>
  <si>
    <t>Datum:</t>
  </si>
  <si>
    <t>15. 10. 2025</t>
  </si>
  <si>
    <t>Zadavatel:</t>
  </si>
  <si>
    <t>IČ:</t>
  </si>
  <si>
    <t>DIČ:</t>
  </si>
  <si>
    <t>Zhotovitel:</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</si>
  <si>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</si>
  <si>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</si>
  <si>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</si>
  <si>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</si>
  <si>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</si>
  <si>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</si>
  <si>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</si>
  <si>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</si>
  <si>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</si>
  <si>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</si>
  <si>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</si>
  <si>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</si>
  <si>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</si>
  <si>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</si>
  <si>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</si>
  <si>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</si>
  <si>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</si>
  <si>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</si>
  <si>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</si>
  <si>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</si>
  <si>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</si>
  <si>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</si>
  <si>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</si>
  <si>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</si>
  <si>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</si>
  <si>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</si>
  <si>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</si>
  <si>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</si>
  <si>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</si>
  <si>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</si>
  <si>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
náklady [CZK]</t>
  </si>
  <si>
    <t>DPH [CZK]</t>
  </si>
  <si>
    <t>Normohodiny [h]</t>
  </si>
  <si>
    <t>DPH základní [CZK]</t>
  </si>
  <si>
    <t>DPH snížená [CZK]</t>
  </si>
  <si>
    <t>DPH základní přenesená
[CZK]</t>
  </si>
  <si>
    <t>DPH snížená přenesená
[CZK]</t>
  </si>
  <si>
    <t>Základna
DPH základní</t>
  </si>
  <si>
    <t>Základna
DPH snížená</t>
  </si>
  <si>
    <t>Základna
DPH zákl. přenesená</t>
  </si>
  <si>
    <t>Základna
DPH sníž. přenesená</t>
  </si>
  <si>
    <t>Základna
DPH nulová</t>
  </si>
  <si>
    <t>Náklady z rozpočtů</t>
  </si>
  <si>
    <t>D</t>
  </si>
  <si>
    <t>0</t>
  </si>
  <si>
    <t>###NOIMPORT###</t>
  </si>
  <si>
    <t>IMPORT</t>
  </si>
  <si>
    <t>{00000000-0000-0000-0000-000000000000}</t>
  </si>
  <si>
    <t>/</t>
  </si>
  <si>
    <t>00</t>
  </si>
  <si>
    <t>Vedlejší rozpočtové ...</t>
  </si>
  <si>
    <t>STA</t>
  </si>
  <si>
    <t>1</t>
  </si>
  <si>
    <t>{df57ab7c-0585-41a6-9cda-4921f65ed89b}</t>
  </si>
  <si>
    <t>2</t>
  </si>
  <si>
    <t>04</t>
  </si>
  <si>
    <t>Gastro</t>
  </si>
  <si>
    <t>{83be416f-9717-4105-a51b-97c3456b73fb}</t>
  </si>
  <si>
    <t>KRYCÍ LIST SOUPISU PRACÍ</t>
  </si>
  <si>
    <t>Objekt:</t>
  </si>
  <si>
    <t>00 - Vedlejší rozpočtové ...</t>
  </si>
  <si>
    <t>REKAPITULACE ČLENĚNÍ SOUPISU PRACÍ</t>
  </si>
  <si>
    <t>Kód dílu - Popis</t>
  </si>
  <si>
    <t>Cena celkem [CZK]</t>
  </si>
  <si>
    <t>Náklady ze soupisu prací</t>
  </si>
  <si>
    <t>-1</t>
  </si>
  <si>
    <t>VRN - Vedlejší rozpočtové náklady</t>
  </si>
  <si>
    <t xml:space="preserve">    VRN1 - Průzkumné, zeměměřičské a projektové práce</t>
  </si>
  <si>
    <t xml:space="preserve">    VRN3 - Zařízení staveniště</t>
  </si>
  <si>
    <t xml:space="preserve">    VRN4 - Inženýrská činnost</t>
  </si>
  <si>
    <t xml:space="preserve">    VRN6 - Územní vlivy</t>
  </si>
  <si>
    <t xml:space="preserve">    VRN7 - Provozní vlivy</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</si>
  <si>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</si>
  <si>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</si>
  <si>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</si>
  <si>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</si>
  <si>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</si>
  <si>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</si>
  <si>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</si>
  <si>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</si>
  <si>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</si>
  <si>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</si>
  <si>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</si>
  <si>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</si>
  <si>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</si>
  <si>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</si>
  <si>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</si>
  <si>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5</t>
  </si>
  <si>
    <t>ROZPOCET</t>
  </si>
  <si>
    <t>VRN1</t>
  </si>
  <si>
    <t>Průzkumné, zeměměřičské a projektové práce</t>
  </si>
  <si>
    <t>3</t>
  </si>
  <si>
    <t>K</t>
  </si>
  <si>
    <t>013254000</t>
  </si>
  <si>
    <t>Dokumentace skutečného provedení stavby</t>
  </si>
  <si>
    <t>kpl</t>
  </si>
  <si>
    <t>CS ÚRS 2025 01</t>
  </si>
  <si>
    <t>1024</t>
  </si>
  <si>
    <t>1544249179</t>
  </si>
  <si>
    <t>VRN3</t>
  </si>
  <si>
    <t>Zařízení staveniště</t>
  </si>
  <si>
    <t>6</t>
  </si>
  <si>
    <t>030001000</t>
  </si>
  <si>
    <t>1096390818</t>
  </si>
  <si>
    <t>VRN4</t>
  </si>
  <si>
    <t>Inženýrská činnost</t>
  </si>
  <si>
    <t>VRN6</t>
  </si>
  <si>
    <t>Územní vlivy</t>
  </si>
  <si>
    <t>13</t>
  </si>
  <si>
    <t>060001000</t>
  </si>
  <si>
    <t>-1734569137</t>
  </si>
  <si>
    <t>VRN7</t>
  </si>
  <si>
    <t>Provozní vlivy</t>
  </si>
  <si>
    <t>14</t>
  </si>
  <si>
    <t>070001000</t>
  </si>
  <si>
    <t>168913420</t>
  </si>
  <si>
    <t>04 - Gastro</t>
  </si>
  <si>
    <t>A - KUCHYNĚ - A - KUCHYNĚ</t>
  </si>
  <si>
    <t>B - PŘÍPRAVA ZELENIN - B - PŘÍPRAVA ZELENIN</t>
  </si>
  <si>
    <t>C - VÝDEJ - C - VÝDEJ</t>
  </si>
  <si>
    <t>D - MYTÍ BÍLÉHO NÁDO - D - MYTÍ BÍLÉHO NÁDO</t>
  </si>
  <si>
    <t>E – MYTÍ PROVOZNÍHO - E – MYTÍ PROVOZNÍHO</t>
  </si>
  <si>
    <t>F – PŘÍRUČNÍ SKLAD - F – PŘÍRUČNÍ SKLAD</t>
  </si>
  <si>
    <t>1.PP – PŘÍPRAVNY A S - 1.PP – PŘÍPRAVNY A S</t>
  </si>
  <si>
    <t>F – ZÁDVEŘÍ – ZÁSOBO - F – ZÁDVEŘÍ – ZÁSOBO</t>
  </si>
  <si>
    <t>G – HRUBÁ PŘÍPRAVA Z - G – HRUBÁ PŘÍPRAVA Z</t>
  </si>
  <si>
    <t>H – HRUBÁ PŘÍPRAVNA - H – HRUBÁ PŘÍPRAVNA</t>
  </si>
  <si>
    <t>I – CHLADÍCÍ BOXY - I – CHLADÍCÍ BOXY</t>
  </si>
  <si>
    <t>J – MONTÁŽ ZAŘÍZENÍ - J – MONTÁŽ ZAŘÍZENÍ</t>
  </si>
  <si>
    <t>A - KUCHYNĚ</t>
  </si>
  <si>
    <t>01.</t>
  </si>
  <si>
    <r>
      <rPr>
        <sz val="9"/>
        <rFont val="Arial CE"/>
        <charset val="1"/>
      </rPr>
      <t>Konvektomat el. 20XGN1/1 bojlerový
Elektrický konvektomat dle</t>
    </r>
    <r>
      <rPr>
        <sz val="9"/>
        <rFont val="Arial"/>
        <family val="1"/>
        <charset val="238"/>
      </rPr>
      <t xml:space="preserve"> DIN 18866
</t>
    </r>
    <r>
      <rPr>
        <sz val="9"/>
        <rFont val="Arial CE"/>
        <charset val="1"/>
      </rPr>
      <t xml:space="preserve">Příkon: min. 37 kW
Rozměry max. 877x 913x1872  mm 
</t>
    </r>
    <r>
      <rPr>
        <sz val="9"/>
        <rFont val="Arial"/>
        <family val="1"/>
        <charset val="238"/>
      </rPr>
      <t xml:space="preserve">Kapacita komory: min 20 x GN 1/1
Vnitřní a vnější materiál z ušlechtilé oceli dle DIN 1.4301
</t>
    </r>
    <r>
      <rPr>
        <sz val="9"/>
        <color rgb="FF262626"/>
        <rFont val="Arial"/>
        <family val="1"/>
        <charset val="238"/>
      </rPr>
      <t xml:space="preserve">Podélný zásuv vhodný pro gastronádoby 1/1, 1/2, 1/3, 2/3
a 2/8, s roztečí min. 65mm, minimální energetické ztráty 
a nejnižší prostorové nároky při otevření a natočení dvířek.
</t>
    </r>
    <r>
      <rPr>
        <sz val="9"/>
        <rFont val="Arial CE"/>
        <charset val="1"/>
      </rPr>
      <t xml:space="preserve">Boilerový vyvíječ páry
Tři obousměrné inteligentní ventilátory pro perfektní rovnoměrnost pečení 
Min. 6 bodová teplotní vpichová sonda
Inteligentní regulace klimatu s měřením, nastavením 
a regulací vlhkosti s přesností na jedno procento
Integrovaný bezúdržbový systém odlučování tuků 
bez přídavného tukového filtru
</t>
    </r>
    <r>
      <rPr>
        <sz val="9"/>
        <rFont val="Arial"/>
        <family val="1"/>
        <charset val="238"/>
      </rPr>
      <t xml:space="preserve">Plně automatické mytí varného prostoru a odvápnění boileru pomocí ekologické bezfosfátové chemie.
</t>
    </r>
    <r>
      <rPr>
        <sz val="9"/>
        <rFont val="Arial CE"/>
        <charset val="1"/>
      </rPr>
      <t xml:space="preserve">Integrovaná ruční sprcha s automatickým navíjením
a nastavitelnou funkcí rozprašování a vodního paprsku
Barevný TFT displej 10,1“ s vysokým rozlišením
</t>
    </r>
    <r>
      <rPr>
        <sz val="9"/>
        <color rgb="FF262626"/>
        <rFont val="Arial"/>
        <family val="1"/>
        <charset val="238"/>
      </rPr>
      <t>Centrální ovládací kolečko s možností stlačení sloužící 
k úpravě nastavení a potvrzení
Dvířka s trojitým odvětrávaným sklem, dvě výklopné vnitřní tabulky (pro snadné čištění) se speciální vrstvou odrážející teplo
LED osvětlení varného prostoru a zásuvů – úsporné, 
s dlouhou životností a nevyžadující údržbu
Schválení pro provoz bez dozoru dle podmínek např.KIWA 
Integrovaná WIFI pro připojení konvektomatu k systému zaznamenávání dat HACCP
Individuální programování. Min. 1000 programů obsahujících min. 20 kroků
Certifikat Energy Star, nebo obdobný HKI certifikát 
Dodávka konvektomatu obsahuje 1 ks zavážecího vozíku</t>
    </r>
  </si>
  <si>
    <t>kus</t>
  </si>
  <si>
    <t>4</t>
  </si>
  <si>
    <t>02.</t>
  </si>
  <si>
    <r>
      <rPr>
        <sz val="9"/>
        <rFont val="Arial CE"/>
        <charset val="1"/>
      </rPr>
      <t xml:space="preserve">Digestoř automatická kondenzační 
</t>
    </r>
    <r>
      <rPr>
        <sz val="9"/>
        <rFont val="Arial"/>
        <family val="1"/>
        <charset val="238"/>
      </rPr>
      <t>kompatibilní s konvektomatem, ovládání digestoře je napojeno na elektroniku konvektomatu.</t>
    </r>
  </si>
  <si>
    <t>8</t>
  </si>
  <si>
    <t>06.</t>
  </si>
  <si>
    <r>
      <rPr>
        <sz val="9"/>
        <rFont val="Arial CE"/>
        <charset val="1"/>
      </rPr>
      <t xml:space="preserve">Digestoř automatická kondenzační
</t>
    </r>
    <r>
      <rPr>
        <sz val="9"/>
        <rFont val="Arial"/>
        <family val="1"/>
        <charset val="238"/>
      </rPr>
      <t xml:space="preserve">automatická kondenzační digestoř, kompatibilní se stávajícím konvektomatem Retigo B1011i, ovládání digestoře je napojeno na elektroniku konvektomatu. </t>
    </r>
    <r>
      <rPr>
        <sz val="8"/>
        <rFont val="Arial"/>
        <family val="1"/>
        <charset val="238"/>
      </rPr>
      <t xml:space="preserve">
</t>
    </r>
  </si>
  <si>
    <t>10</t>
  </si>
  <si>
    <t>07.</t>
  </si>
  <si>
    <r>
      <rPr>
        <sz val="9"/>
        <rFont val="Arial CE"/>
        <charset val="1"/>
      </rPr>
      <t xml:space="preserve">Změkčovač automatický objemový 40m3, objemové řízení, kapacita 40m3x°dH, ochranný ventil proti přetečení, </t>
    </r>
    <r>
      <rPr>
        <sz val="9"/>
        <rFont val="Arial"/>
        <family val="1"/>
        <charset val="238"/>
      </rPr>
      <t>napájení 230V/5W, rozměry kabinetu 320x662x635mm</t>
    </r>
  </si>
  <si>
    <t>08.</t>
  </si>
  <si>
    <r>
      <rPr>
        <sz val="9"/>
        <rFont val="Arial CE"/>
        <charset val="1"/>
      </rPr>
      <t xml:space="preserve">Stůl pracovní se 3 zásuvkami a policí, </t>
    </r>
    <r>
      <rPr>
        <sz val="9"/>
        <rFont val="Arial"/>
        <family val="1"/>
        <charset val="238"/>
      </rPr>
      <t>celonerezová konstrukce AISI 304, rozměry 1700x700x900mm, tloušťka nerez materiálu pracovní desky 1,2mm, nohy z nerez jeklu 40x40,stavitelná výška nohou – retifikátory, zemnící bod</t>
    </r>
  </si>
  <si>
    <t>7</t>
  </si>
  <si>
    <t>09.</t>
  </si>
  <si>
    <r>
      <rPr>
        <sz val="9"/>
        <rFont val="Arial CE"/>
        <charset val="1"/>
      </rPr>
      <t xml:space="preserve">Stůl chladící s dřezem a 3 dvířky, 
</t>
    </r>
    <r>
      <rPr>
        <sz val="9"/>
        <rFont val="Arial"/>
        <family val="1"/>
        <charset val="238"/>
      </rPr>
      <t>celonerezová konstrukce AISI 304, rozměry 1800x700x900mm, vnitřní zásuvy pro GN 1/1, stavitelná výška nohou,  zemnící bod, rozsah teplot -2 až +8 °C, vestavěný agregát vpravo, dřez vpravo.</t>
    </r>
  </si>
  <si>
    <t>16</t>
  </si>
  <si>
    <t>10.</t>
  </si>
  <si>
    <t>Stůl chladící s dřezem a 3 dvířky, 
celonerezová konstrukce AISI 304, rozměry 1800x700x900mm, vnitřní zásuvy pro GN 1/1, stavitelná výška nohou,  zemnící bod, rozsah teplot -2 až +8 °C, vestavěný agregát vpravo, dřez vpravo.</t>
  </si>
  <si>
    <t>18</t>
  </si>
  <si>
    <t>9</t>
  </si>
  <si>
    <t>11.</t>
  </si>
  <si>
    <r>
      <rPr>
        <sz val="9"/>
        <rFont val="Arial CE"/>
        <charset val="1"/>
      </rPr>
      <t xml:space="preserve">Stůl pracovní se dvěma policemi 
</t>
    </r>
    <r>
      <rPr>
        <sz val="9"/>
        <rFont val="Arial"/>
        <family val="1"/>
        <charset val="238"/>
      </rPr>
      <t>celonerezová konstrukce AISI 304, rozměry 1480x700x900mm, tloušťka nerez materiálu pracovní desky 1,2mm, nohy z nerez jeklu 40x40,stavitelná výška nohou – retifikátory, zemnící bod</t>
    </r>
  </si>
  <si>
    <t>20</t>
  </si>
  <si>
    <t>12.</t>
  </si>
  <si>
    <r>
      <rPr>
        <sz val="9"/>
        <rFont val="Arial CE"/>
        <charset val="1"/>
      </rPr>
      <t xml:space="preserve">Stůl pracovní se 3 zásuvkami a policí
</t>
    </r>
    <r>
      <rPr>
        <sz val="9"/>
        <rFont val="Arial"/>
        <family val="1"/>
        <charset val="238"/>
      </rPr>
      <t>celonerezová konstrukce AISI 304, rozměry 1480x700x900mm, tloušťka nerez materiálu pracovní desky 1,2mm, nohy z nerez jeklu 40x40,stavitelná výška nohou – retifikátory, zemnící bod</t>
    </r>
  </si>
  <si>
    <t>22</t>
  </si>
  <si>
    <t>11</t>
  </si>
  <si>
    <t>13.</t>
  </si>
  <si>
    <r>
      <rPr>
        <sz val="9"/>
        <rFont val="Arial CE"/>
        <charset val="1"/>
      </rPr>
      <t xml:space="preserve">Stůl pracovní s policí a dřezem 500x500
</t>
    </r>
    <r>
      <rPr>
        <sz val="9"/>
        <rFont val="Arial"/>
        <family val="1"/>
        <charset val="238"/>
      </rPr>
      <t>celonerezová konstrukce AISI 304, rozměry 2000x700x900mm, tloušťka nerez materiálu pracovní desky 1,2mm, nohy z nerez jeklu 40x40,stavitelná výška nohou – retifikátory, zemnící bod</t>
    </r>
  </si>
  <si>
    <t>24</t>
  </si>
  <si>
    <t>14.</t>
  </si>
  <si>
    <r>
      <rPr>
        <sz val="9"/>
        <rFont val="Arial CE"/>
        <charset val="1"/>
      </rPr>
      <t xml:space="preserve">Robot-hnětač s výbavou 60 l
</t>
    </r>
    <r>
      <rPr>
        <sz val="9"/>
        <rFont val="Arial"/>
        <family val="1"/>
        <charset val="238"/>
      </rPr>
      <t>včetně základní výbavy - kotlík 60 l,, hák, míchač, šlehací metla, vozík, podstavec, motorický zdvih, zdvih za chodu, třírychlostní motor, mechanický spínač ochranného krytu kotlíku, rozměry 570x1070x1140, max. příkon 2,8 kW, napětí 400V, hmotnost max.330kg</t>
    </r>
  </si>
  <si>
    <t>26</t>
  </si>
  <si>
    <t>15.</t>
  </si>
  <si>
    <r>
      <rPr>
        <sz val="9"/>
        <rFont val="Arial CE"/>
        <charset val="1"/>
      </rPr>
      <t xml:space="preserve">Výbava k robotu na 30 l + redukce kotlíku
</t>
    </r>
    <r>
      <rPr>
        <sz val="9"/>
        <rFont val="Arial"/>
        <family val="1"/>
        <charset val="238"/>
      </rPr>
      <t>sada 30 l – kotlík 30 l, redukční nosič kotlíku, hák, míchač, šlehací metla, vozík, podstavec</t>
    </r>
  </si>
  <si>
    <t>28</t>
  </si>
  <si>
    <t>16.</t>
  </si>
  <si>
    <r>
      <rPr>
        <sz val="9"/>
        <rFont val="Arial CE"/>
        <charset val="1"/>
      </rPr>
      <t xml:space="preserve">Přídavný masomlýnek k robotu
</t>
    </r>
    <r>
      <rPr>
        <sz val="9"/>
        <rFont val="Arial"/>
        <family val="1"/>
        <charset val="238"/>
      </rPr>
      <t xml:space="preserve">kompatibilní s robotem pol. 14 </t>
    </r>
  </si>
  <si>
    <t>30</t>
  </si>
  <si>
    <t>15</t>
  </si>
  <si>
    <t>17.</t>
  </si>
  <si>
    <r>
      <rPr>
        <sz val="9"/>
        <rFont val="Arial CE"/>
        <charset val="1"/>
      </rPr>
      <t xml:space="preserve">Přídavný mlýnek na mák k robotu
</t>
    </r>
    <r>
      <rPr>
        <sz val="9"/>
        <rFont val="Arial"/>
        <family val="1"/>
        <charset val="238"/>
      </rPr>
      <t xml:space="preserve">kompatibilní s robotem pol. 14 </t>
    </r>
  </si>
  <si>
    <t>32</t>
  </si>
  <si>
    <t>18.</t>
  </si>
  <si>
    <r>
      <rPr>
        <sz val="9"/>
        <rFont val="Arial CE"/>
        <charset val="1"/>
      </rPr>
      <t xml:space="preserve">Regál nerez 4-policový
</t>
    </r>
    <r>
      <rPr>
        <sz val="9"/>
        <rFont val="Arial"/>
        <family val="1"/>
        <charset val="238"/>
      </rPr>
      <t>celonerezová konstrukce z materiálu AISI 304, jednotlivé police vyztužené nerez u-profilem, nohy z jeklu 40x40mm, tloušťka police 40mm, seřiditelná výška–retifikace, zemnící bod, nosnost jedné police min. 80 kg, rozměry: 1500x500x1800mm</t>
    </r>
  </si>
  <si>
    <t>34</t>
  </si>
  <si>
    <t>17</t>
  </si>
  <si>
    <t>19.</t>
  </si>
  <si>
    <r>
      <rPr>
        <sz val="9"/>
        <rFont val="Arial CE"/>
        <charset val="1"/>
      </rPr>
      <t xml:space="preserve">Chladící skříň 500 l pro GN 2/1
</t>
    </r>
    <r>
      <rPr>
        <sz val="9"/>
        <rFont val="Arial"/>
        <family val="1"/>
        <charset val="238"/>
      </rPr>
      <t xml:space="preserve">bílé provedení, čistý obsah min. 430 litrů, vnitřní lisované zásuvy pro GN 2/1 nebo 2xGN 1/1 za sebou, dynamické chlazení, automatické odmrazování, chladivo R600a, analogový ukazatel teploty, okolní teplota do 40°C, třída energetické náročnosti min. B, vnější rozměry 747x769x1684mm  </t>
    </r>
  </si>
  <si>
    <t>36</t>
  </si>
  <si>
    <t>20.</t>
  </si>
  <si>
    <t xml:space="preserve">Chladící skříň 500 l pro GN 2/1
bílé provedení, čistý obsah min. 430 litrů, vnitřní lisované zásuvy pro GN 2/1 nebo 2xGN 1/1 za sebou, dynamické chlazení, automatické odmrazování, chladivo R600a, analogový ukazatel teploty, okolní teplota do 40°C, třída energetické náročnosti min. B, vnější rozměry 747x769x1684mm  </t>
  </si>
  <si>
    <t>38</t>
  </si>
  <si>
    <t>19</t>
  </si>
  <si>
    <t>21.</t>
  </si>
  <si>
    <r>
      <rPr>
        <sz val="9"/>
        <rFont val="Arial CE"/>
        <charset val="1"/>
      </rPr>
      <t xml:space="preserve">Stůl pracovní s policí
</t>
    </r>
    <r>
      <rPr>
        <sz val="9"/>
        <rFont val="Arial"/>
        <family val="1"/>
        <charset val="238"/>
      </rPr>
      <t>celonerezová konstrukce AISI 304, rozměry 1930x900x900mm, tloušťka nerez materiálu pracovní desky 1,2mm, nohy z nerez jeklu 40x40,stavitelná výška nohou – retifikátory, zemnící bod</t>
    </r>
  </si>
  <si>
    <t>40</t>
  </si>
  <si>
    <t>22.</t>
  </si>
  <si>
    <r>
      <rPr>
        <sz val="9"/>
        <rFont val="Arial CE"/>
        <charset val="1"/>
      </rPr>
      <t xml:space="preserve">Stůl pracovní se dvěma policemi
</t>
    </r>
    <r>
      <rPr>
        <sz val="9"/>
        <rFont val="Arial"/>
        <family val="1"/>
        <charset val="238"/>
      </rPr>
      <t>celonerezová konstrukce AISI 304, rozměry 1930x900x900mm, tloušťka nerez materiálu pracovní desky 1,2mm, nohy z nerez jeklu 40x40,stavitelná výška nohou – retifikátory, zemnící bod</t>
    </r>
  </si>
  <si>
    <t>42</t>
  </si>
  <si>
    <t>23.</t>
  </si>
  <si>
    <r>
      <rPr>
        <sz val="9"/>
        <rFont val="Arial CE"/>
        <charset val="1"/>
      </rPr>
      <t xml:space="preserve">Sporák indukční 4-plotnový na podestavbě
</t>
    </r>
    <r>
      <rPr>
        <sz val="9"/>
        <rFont val="Arial"/>
        <family val="1"/>
        <charset val="238"/>
      </rPr>
      <t xml:space="preserve">4 indukční plotny každá o výkonu 5kW, celonerezová konstrukce z nerez materiálu AISI 304, rozměry: 800x900x900, celkový příkon 20 kW, perforovaná dvířka, stupeň krytí IPX 5, prolisovaná horní deska pro komfortní čištění, bezpečnostní termostat </t>
    </r>
  </si>
  <si>
    <t>44</t>
  </si>
  <si>
    <t>24.</t>
  </si>
  <si>
    <r>
      <rPr>
        <sz val="9"/>
        <rFont val="Arial CE"/>
        <charset val="1"/>
      </rPr>
      <t xml:space="preserve">Stůl odkládací se zásuvkou s dvířky link.
</t>
    </r>
    <r>
      <rPr>
        <sz val="9"/>
        <rFont val="Arial"/>
        <family val="1"/>
        <charset val="238"/>
      </rPr>
      <t>celonerezová konstrukce AISI 304, rozměry 600x900x900mm, designově sladěný s vedlejším indukčním sporákem pol. 23., stavitelná výška nohou – retifikátory, zemnící bod</t>
    </r>
  </si>
  <si>
    <t>46</t>
  </si>
  <si>
    <t>23</t>
  </si>
  <si>
    <t>25.</t>
  </si>
  <si>
    <r>
      <rPr>
        <sz val="9"/>
        <rFont val="Arial CE"/>
        <charset val="1"/>
      </rPr>
      <t xml:space="preserve">Stůl odkládací s policí
</t>
    </r>
    <r>
      <rPr>
        <sz val="9"/>
        <rFont val="Arial"/>
        <family val="1"/>
        <charset val="238"/>
      </rPr>
      <t>celonerezová konstrukce AISI 304, rozměry 600x900x900mm,  stavitelná výška nohou – retifikátory, zemnící bod</t>
    </r>
  </si>
  <si>
    <t>48</t>
  </si>
  <si>
    <t>27.</t>
  </si>
  <si>
    <r>
      <rPr>
        <sz val="9"/>
        <rFont val="Arial CE"/>
        <charset val="1"/>
      </rPr>
      <t xml:space="preserve">Kotel el. 150 litrů
</t>
    </r>
    <r>
      <rPr>
        <sz val="9"/>
        <rFont val="Arial"/>
        <family val="1"/>
        <charset val="238"/>
      </rPr>
      <t>kotel s nepřímým ohřevem, užitná kapacita min. 130 l materiál dna AISI 316, mechanický kohout, poloautomatické dopouštění duplikátoru, mechanický ventil pro regulaci tlaku páry, kónický výpustný kohout, přepadový kanálek, rozměry 800x900x900, příkon 21 kW.</t>
    </r>
  </si>
  <si>
    <t>50</t>
  </si>
  <si>
    <t>25</t>
  </si>
  <si>
    <t>28.</t>
  </si>
  <si>
    <t>52</t>
  </si>
  <si>
    <t>29.</t>
  </si>
  <si>
    <r>
      <rPr>
        <sz val="9"/>
        <rFont val="Arial CE"/>
        <charset val="1"/>
      </rPr>
      <t xml:space="preserve">Pánev multifunkční tlaková 2x25 litrů
</t>
    </r>
    <r>
      <rPr>
        <sz val="9"/>
        <color rgb="FF000000"/>
        <rFont val="Arial"/>
        <family val="1"/>
        <charset val="238"/>
      </rPr>
      <t xml:space="preserve">Vnitřní a vnější materiál z ušlechtilé oceli, užitečný objem 2x25 l, rozměry max: </t>
    </r>
    <r>
      <rPr>
        <sz val="9"/>
        <rFont val="Arial"/>
        <family val="1"/>
        <charset val="238"/>
      </rPr>
      <t>1110x950x1100mm</t>
    </r>
    <r>
      <rPr>
        <sz val="9"/>
        <color rgb="FFC9211E"/>
        <rFont val="Arial"/>
        <family val="1"/>
        <charset val="238"/>
      </rPr>
      <t xml:space="preserve"> </t>
    </r>
    <r>
      <rPr>
        <sz val="9"/>
        <color rgb="FF000000"/>
        <rFont val="Arial"/>
        <family val="1"/>
        <charset val="238"/>
      </rPr>
      <t>(vč. podstavce), příkon 21kW, napětí 400V, ovládání pomocí dotykového displeje s centrálním kolečkem, plocha na pečení min.2x19dm2, minimální rozsahy teplot – vaření 30-100°C, pečení 30-250°C, fritování 30-180°C, rychlost ohřevu na 200°C pod 3 minuty, inteligentní monitoring procesu vaření, min.4 pracovní zóny se samostatným nastavením teploty, systém topných keramických destiček, úprava procesu vaření dle vloženého množství potravin snímaného senzory na dně pánve, pohyb pánve pomocí elektricky poháněného válce ovládaného z displeje, možnost uložení uživatelských programů, možnost přenosu programů do dalších systémů, automatické opětovné zahájení a optimální dokončení procesu vaření i přes výpadek proudu, snímač vnitřní teploty pokrmu, automatické plnění vodou s přesností 
na litry, vypouštění vody vestavěným odtokem ovládaným
 z displeje, bez nutnosti sklápění vany, integrovaná ruční sprcha s automatickým navíjením a funkcí rozprašování 
a vodního paprsku, indikátor provozního stavu a výstražné indikátory např. horkého oleje při fritování, elektronický bezpečnostní omezovač teploty, akustické povely a vizuální zobrazení požadovaných a skutečných hodnot, zámek displeje, paměť na min 500 programů, ochrana proti stříkající vodě IPX 5., energetická účinnost testovaná
dle normy DIN 18873</t>
    </r>
  </si>
  <si>
    <t>54</t>
  </si>
  <si>
    <t>27</t>
  </si>
  <si>
    <t>29b.</t>
  </si>
  <si>
    <r>
      <rPr>
        <sz val="9"/>
        <rFont val="Arial CE"/>
        <charset val="1"/>
      </rPr>
      <t xml:space="preserve">Podstavec standardní pod pánev 2S
</t>
    </r>
    <r>
      <rPr>
        <sz val="9"/>
        <rFont val="Arial"/>
        <family val="1"/>
        <charset val="238"/>
      </rPr>
      <t xml:space="preserve">seřiditelná výška nohou, 2x výsuvné plochy pro položení gastronádob, dvě řady zásuvů pro GN 1/1, rozměry 1100x899x595mm </t>
    </r>
  </si>
  <si>
    <t>56</t>
  </si>
  <si>
    <t>29c.</t>
  </si>
  <si>
    <r>
      <rPr>
        <sz val="9"/>
        <rFont val="Arial CE"/>
        <charset val="1"/>
      </rPr>
      <t xml:space="preserve">Sada příslušenství k multifunkční pánvi 2S
</t>
    </r>
    <r>
      <rPr>
        <sz val="9"/>
        <rFont val="Arial"/>
        <family val="1"/>
        <charset val="238"/>
      </rPr>
      <t>2x varný koš, 2x fritovací koš, 2x rošt na dno, 2x zdvihací rameno, 1x stěrka 33cm, 1x špachtle dlouhá, 1x síto pro vypouštění, 
1x sada čistících houbiček</t>
    </r>
  </si>
  <si>
    <t>58</t>
  </si>
  <si>
    <t>29</t>
  </si>
  <si>
    <t>30.</t>
  </si>
  <si>
    <r>
      <rPr>
        <sz val="9"/>
        <rFont val="Arial CE"/>
        <charset val="1"/>
      </rPr>
      <t xml:space="preserve">Pánev multifunkční tlaková 100 litrů
</t>
    </r>
    <r>
      <rPr>
        <sz val="9"/>
        <color rgb="FF000000"/>
        <rFont val="Arial"/>
        <family val="1"/>
        <charset val="238"/>
      </rPr>
      <t>Vnitřní a vnější materiál z ušlechtilé oceli, užitečný objem 100 l, rozměry max: 1030x894x1078mm (vč. podstavce), příkon 27kW, napětí 400V, ovládání pomocí dotykového displeje s centrálním kolečkem, plocha na pečení min. 39dm2, minimální rozsahy teplot – vaření 30-100°C, pečení 30-250°C, fritování 30-180°C, rychlost ohřevu na 200°C pod 3 minuty, inteligentní monitoring procesu vaření, min.4 pracovní zóny se samostatným nastavením teploty, systém topných keramických destiček, úprava procesu vaření dle vloženého množství potravin snímaného senzory na dně pánve, pohyb pánve pomocí elektricky poháněného válce ovládaného z displeje, možnost uložení uživatelských programů, možnost přenosu programů do dalších systémů, automatické opětovné zahájení a optimální dokončení procesu vaření i přes výpadek proudu, snímač vnitřní teploty pokrmu, automatické plnění vodou s přesností na litry, vypouštění vody vestavěným odtokem ovládaným z displeje, bez nutnosti sklápění vany, integrovaná ruční sprcha s automatickým navíjením a funkcí rozprašování a vodního paprsku, indikátor provozního stavu a výstražné indikátory např. horkého oleje při fritování, elektronický bezpečnostní omezovač teploty, akustické povely a vizuální zobrazení požadovaných a skutečných hodnot, zámek displeje, paměť na min 500 programů, ochrana proti stříkající vodě IPX 5, energetická účinnost testovaná dle normy DIN 18873</t>
    </r>
  </si>
  <si>
    <t>60</t>
  </si>
  <si>
    <t>30b</t>
  </si>
  <si>
    <r>
      <rPr>
        <sz val="9"/>
        <rFont val="Arial CE"/>
        <charset val="1"/>
      </rPr>
      <t xml:space="preserve">Podstavec standardní pod pánev 100 L
</t>
    </r>
    <r>
      <rPr>
        <sz val="9"/>
        <rFont val="Arial"/>
        <family val="1"/>
        <charset val="238"/>
      </rPr>
      <t>seřiditelná výška nohou, plastové nohy 150mm, výška max.500mm</t>
    </r>
  </si>
  <si>
    <t>62</t>
  </si>
  <si>
    <t>31</t>
  </si>
  <si>
    <t>30c.</t>
  </si>
  <si>
    <r>
      <rPr>
        <sz val="9"/>
        <rFont val="Arial CE"/>
        <charset val="1"/>
      </rPr>
      <t xml:space="preserve">Sada příslušenství k multifunkční pánvi 100 L
</t>
    </r>
    <r>
      <rPr>
        <sz val="9"/>
        <rFont val="Arial"/>
        <family val="1"/>
        <charset val="238"/>
      </rPr>
      <t>2x varný koš, 2x fritovací koš, 2x rošt na dno, 1x zdvihací rameno, 1x stěrka 33cm, 1x špachtle dlouhá, 1x síto pro vypouštění, 1x sada čistících houbiček</t>
    </r>
  </si>
  <si>
    <t>64</t>
  </si>
  <si>
    <t>31.</t>
  </si>
  <si>
    <r>
      <rPr>
        <sz val="9"/>
        <rFont val="Arial CE"/>
        <charset val="1"/>
      </rPr>
      <t xml:space="preserve">Podlahová vpust s roštem
</t>
    </r>
    <r>
      <rPr>
        <sz val="9"/>
        <rFont val="Arial"/>
        <family val="1"/>
        <charset val="238"/>
      </rPr>
      <t>celonerezové provedení žlabu i protiskluzového roštu, výpust o průměru 100mm na střed roštu, integrovaná protizápachová uzávěrka, detailní provedení konzultovat s dodavatelem stavby dle typu krytiny a ostatních podmínek. Rozměry žlabu 2300x400mm, hloubka dle možností po konzultaci se stavbou.</t>
    </r>
  </si>
  <si>
    <t>66</t>
  </si>
  <si>
    <t>33</t>
  </si>
  <si>
    <t>32.</t>
  </si>
  <si>
    <t>Podlahová vpust s roštem
celonerezové provedení žlabu i protiskluzového roštu, výpust o průměru 100mm na střed roštu, integrovaná protizápachová uzávěrka, detailní provedení konzultovat s dodavatelem stavby dle typu krytiny a ostatních podmínek. Rozměry žlabu 2400x400mm, hloubka dle možností po konzultaci se stavbou.</t>
  </si>
  <si>
    <t>68</t>
  </si>
  <si>
    <t>B - PŘÍPRAVA ZELENIN</t>
  </si>
  <si>
    <t>34.</t>
  </si>
  <si>
    <r>
      <rPr>
        <sz val="9"/>
        <rFont val="Arial CE"/>
        <charset val="1"/>
      </rPr>
      <t xml:space="preserve">Chladící skříň 500 l pro GN 2/1
</t>
    </r>
    <r>
      <rPr>
        <sz val="9"/>
        <rFont val="Arial"/>
        <family val="1"/>
        <charset val="238"/>
      </rPr>
      <t xml:space="preserve">bílé provedení, čistý obsah min. 430 litrů, vnitřní lisované zásuvy pro GN 2/1 nebo 2xGN 1/1 za sebou, dynamické chlazení, automatické odmrazování, chladivo R600a, analogový ukazatel teploty, okolní teplota do 40°C, třída energetické náročnosti min. B, vnější rozměry 747x769x1684mm </t>
    </r>
  </si>
  <si>
    <t>70</t>
  </si>
  <si>
    <t>35</t>
  </si>
  <si>
    <t>35.</t>
  </si>
  <si>
    <t xml:space="preserve">Chladící skříň 500 l pro GN 2/1
bílé provedení, čistý obsah min. 430 litrů, vnitřní lisované zásuvy pro GN 2/1 nebo 2xGN 1/1 za sebou, dynamické chlazení, automatické odmrazování, chladivo R600a, analogový ukazatel teploty, okolní teplota do 40°C, třída energetické náročnosti min. B, vnější rozměry 747x769x1684mm </t>
  </si>
  <si>
    <t>72</t>
  </si>
  <si>
    <t>36.</t>
  </si>
  <si>
    <t>Regál nerez 4-policový
celonerezová konstrukce z materiálu AISI 304, jednotlivé police vyztužené nerez u-profilem, nohy z jeklu 40x40mm, tloušťka police 40mm, seřiditelná výška–retifikace, zemnící bod, nosnost jedné police min. 80 kg, rozměry: 1500x500x1800mm</t>
  </si>
  <si>
    <t>74</t>
  </si>
  <si>
    <t>37</t>
  </si>
  <si>
    <t>37.</t>
  </si>
  <si>
    <r>
      <rPr>
        <sz val="9"/>
        <rFont val="Arial CE"/>
        <charset val="1"/>
      </rPr>
      <t xml:space="preserve">Stůl s policí a integrovaným umyvadlem GN ½ 150
</t>
    </r>
    <r>
      <rPr>
        <sz val="9"/>
        <rFont val="Arial"/>
        <family val="1"/>
        <charset val="238"/>
      </rPr>
      <t>celonerezová konstrukce AISI 304, rozměry 730x570x900, tloušťka nerez materiálu pracovní desky 1,2mm, nohy z nerez jeklu 40x40, stavitelná výška nohou – retifikátory, zemnící bod</t>
    </r>
  </si>
  <si>
    <t>76</t>
  </si>
  <si>
    <t>38.</t>
  </si>
  <si>
    <r>
      <rPr>
        <sz val="9"/>
        <rFont val="Arial CE"/>
        <charset val="1"/>
      </rPr>
      <t xml:space="preserve">Stůl s 2 zás., spodní policí a dřezem
</t>
    </r>
    <r>
      <rPr>
        <sz val="9"/>
        <rFont val="Arial"/>
        <family val="1"/>
        <charset val="238"/>
      </rPr>
      <t>celonerezová konstrukce AISI 304, rozměry 1900x700x900mm, tloušťka nerez materiálu pracovní desky 1,2mm, nohy z nerez jeklu 40x40,stavitelná výška nohou – retifikátory, zemnící bod</t>
    </r>
  </si>
  <si>
    <t>78</t>
  </si>
  <si>
    <t>39</t>
  </si>
  <si>
    <t>39.</t>
  </si>
  <si>
    <r>
      <rPr>
        <sz val="9"/>
        <rFont val="Arial CE"/>
        <charset val="1"/>
      </rPr>
      <t xml:space="preserve">Dvoupolice nástěnná
</t>
    </r>
    <r>
      <rPr>
        <sz val="9"/>
        <rFont val="Arial"/>
        <family val="1"/>
        <charset val="238"/>
      </rPr>
      <t>celonerezová konstrukce AISI 304, tloušťka každé police 40mm, konzoly z nerez jeklu 40x40mm, rozměry 1900x350x400mm</t>
    </r>
  </si>
  <si>
    <t>80</t>
  </si>
  <si>
    <t>C - VÝDEJ</t>
  </si>
  <si>
    <t>40.</t>
  </si>
  <si>
    <r>
      <rPr>
        <sz val="9"/>
        <rFont val="Arial CE"/>
        <charset val="1"/>
      </rPr>
      <t xml:space="preserve">Ohřívač talířů 2-tubusový na 100 talířů
</t>
    </r>
    <r>
      <rPr>
        <sz val="9"/>
        <rFont val="Arial"/>
        <family val="1"/>
        <charset val="238"/>
      </rPr>
      <t>celková kapacita 100 talířů, dva tubusy po 50 talířech do průměru myx. 270mm, regulovatelný termostat, odkládací zásuvka pro uchycení vidlice, příkon 1000W/230V, rozměry 910x480x900mm, 4 otočná kolečka, 2x brzděná</t>
    </r>
  </si>
  <si>
    <t>82</t>
  </si>
  <si>
    <t>41</t>
  </si>
  <si>
    <t>41.</t>
  </si>
  <si>
    <r>
      <rPr>
        <sz val="9"/>
        <rFont val="Arial CE"/>
        <charset val="1"/>
      </rPr>
      <t xml:space="preserve">Výdejní ohřevný vozík 3xGN 1/1 dělený
</t>
    </r>
    <r>
      <rPr>
        <sz val="9"/>
        <rFont val="Arial"/>
        <family val="1"/>
        <charset val="238"/>
      </rPr>
      <t xml:space="preserve">3 dělené samostatné ovládané vany, každá pro GN 1/1 do hloubky 200mm, ovládání na delší straně, výpustný kohout pro každou vanu, regulovatelný termostat pro každou vanu samostatně, spodní odkládací police, rozměry 1156x702x900, příkon 2100W/230V, 
4 otočná kolečka, 2x brzděná </t>
    </r>
  </si>
  <si>
    <t>84</t>
  </si>
  <si>
    <t>42.</t>
  </si>
  <si>
    <r>
      <rPr>
        <sz val="9"/>
        <rFont val="Arial CE"/>
        <charset val="1"/>
      </rPr>
      <t xml:space="preserve">Výdejní parapetní deska nerez
</t>
    </r>
    <r>
      <rPr>
        <sz val="9"/>
        <rFont val="Arial"/>
        <family val="1"/>
        <charset val="238"/>
      </rPr>
      <t>vyztužená deska z nerez materiálu AISI 304, tloušťka nerez materiálu 1,2 mm, osazení na stavební otvor, rozměr 1450x310x40mm</t>
    </r>
  </si>
  <si>
    <t>86</t>
  </si>
  <si>
    <t>43</t>
  </si>
  <si>
    <t>43.</t>
  </si>
  <si>
    <r>
      <rPr>
        <sz val="9"/>
        <rFont val="Arial CE"/>
        <charset val="1"/>
      </rPr>
      <t xml:space="preserve">Stůl nerez 3 zásuvky + integr. umyvadlo GN ½ 150
</t>
    </r>
    <r>
      <rPr>
        <sz val="9"/>
        <rFont val="Arial"/>
        <family val="1"/>
        <charset val="238"/>
      </rPr>
      <t>celonerezová konstrukce AISI 304, rozměry 1330x600x900mm, tloušťka nerez materiálu pracovní desky 1,2mm, nohy z nerez jeklu 40x40,stavitelná výška nohou – retifikátory, zemnící boda</t>
    </r>
  </si>
  <si>
    <t>88</t>
  </si>
  <si>
    <t>44.</t>
  </si>
  <si>
    <r>
      <rPr>
        <sz val="9"/>
        <rFont val="Arial CE"/>
        <charset val="1"/>
      </rPr>
      <t xml:space="preserve">Regál nerez 5-policový
</t>
    </r>
    <r>
      <rPr>
        <sz val="9"/>
        <rFont val="Arial"/>
        <family val="1"/>
        <charset val="238"/>
      </rPr>
      <t>celonerezová konstrukce z materiálu AISI 304, jednotlivé police vyztužené nerez u-profilem, nohy z jeklu 40x40mm, tloušťka police 40mm, seřiditelná výška–retifikace, zemnící bod, nosnost jedné police min. 80 kg, rozměry: 1330x500x1800mm</t>
    </r>
  </si>
  <si>
    <t>90</t>
  </si>
  <si>
    <t>45</t>
  </si>
  <si>
    <t>45.</t>
  </si>
  <si>
    <r>
      <rPr>
        <sz val="9"/>
        <rFont val="Arial CE"/>
        <charset val="1"/>
      </rPr>
      <t xml:space="preserve">Stůl výdejní na nápoje 2-policový
</t>
    </r>
    <r>
      <rPr>
        <sz val="9"/>
        <rFont val="Arial"/>
        <family val="1"/>
        <charset val="238"/>
      </rPr>
      <t>celonerezová konstrukce AISI 304, rozměry 1400x600x900mm, tloušťka nerez materiálu pracovní desky 1,2mm, nohy z nerez jeklu 40x40,stavitelná výška nohou – retifikátory, zemnící bod</t>
    </r>
  </si>
  <si>
    <t>92</t>
  </si>
  <si>
    <t>46.</t>
  </si>
  <si>
    <r>
      <rPr>
        <sz val="9"/>
        <rFont val="Arial CE"/>
        <charset val="1"/>
      </rPr>
      <t xml:space="preserve">Pojezdová dráha nerez, 3 kruh. profily
</t>
    </r>
    <r>
      <rPr>
        <sz val="9"/>
        <rFont val="Arial"/>
        <family val="1"/>
        <charset val="238"/>
      </rPr>
      <t>dvě konzoly z jeklu 30x30mm, pro přivrtání do stěny, rozměry 3200x300mm</t>
    </r>
  </si>
  <si>
    <t>94</t>
  </si>
  <si>
    <t>47</t>
  </si>
  <si>
    <t>47.</t>
  </si>
  <si>
    <r>
      <rPr>
        <sz val="9"/>
        <rFont val="Arial CE"/>
        <charset val="1"/>
      </rPr>
      <t xml:space="preserve">Vozík na podnosy a příbory, 4xGN1/4 150
</t>
    </r>
    <r>
      <rPr>
        <sz val="9"/>
        <rFont val="Arial"/>
        <family val="1"/>
        <charset val="238"/>
      </rPr>
      <t xml:space="preserve">celonerezové provedení z materiálu AISI 304, ve spodní části plocha pro zásobu podnosů, v horní části 4x nerez nádoba GN ¼ 150 pro příbory, 4 otočná kolečka, 2x brzděná </t>
    </r>
  </si>
  <si>
    <t>96</t>
  </si>
  <si>
    <t>48.</t>
  </si>
  <si>
    <r>
      <rPr>
        <sz val="9"/>
        <rFont val="Arial CE"/>
        <charset val="1"/>
      </rPr>
      <t xml:space="preserve">Vozík na použité podnosy 14xGN2/1
</t>
    </r>
    <r>
      <rPr>
        <sz val="9"/>
        <rFont val="Arial"/>
        <family val="1"/>
        <charset val="238"/>
      </rPr>
      <t>vhodný pro podnosy GN 1/1, 14 zásuvů, každý pro 
2 podnosy, 4 otočná kolečka, 2x brzděná, celonerezová rámová kontrukce, rozteče zásuvů 80 mm
celkové rozměry 670x590x1740mm</t>
    </r>
  </si>
  <si>
    <t>98</t>
  </si>
  <si>
    <t>D - MYTÍ BÍLÉHO NÁDO</t>
  </si>
  <si>
    <t>49</t>
  </si>
  <si>
    <t>49.</t>
  </si>
  <si>
    <r>
      <rPr>
        <sz val="9"/>
        <rFont val="Arial CE"/>
        <charset val="1"/>
      </rPr>
      <t xml:space="preserve">Stůl s dřezem 500x500x300,nad myčku
</t>
    </r>
    <r>
      <rPr>
        <sz val="9"/>
        <rFont val="Arial"/>
        <family val="1"/>
        <charset val="238"/>
      </rPr>
      <t>prolisovaná pracovní deska, celonerezová konstrukce AISI 304, rozměry 1650x700x900mm, tloušťka nerez materiálu pracovní desky 1,2mm, nohy z nerez jeklu 40x40,stavitelná výška nohou – retifikátory, integrovaný držák tlakové sprchy v zadní části stolu za dřezem, zemnící bod</t>
    </r>
  </si>
  <si>
    <t>100</t>
  </si>
  <si>
    <t>50.</t>
  </si>
  <si>
    <r>
      <rPr>
        <sz val="9"/>
        <rFont val="Arial CE"/>
        <charset val="1"/>
      </rPr>
      <t xml:space="preserve">Sprcha profi s raménkem, zapření do stolu
</t>
    </r>
    <r>
      <rPr>
        <sz val="9"/>
        <rFont val="Arial"/>
        <family val="1"/>
        <charset val="238"/>
      </rPr>
      <t>kombinovaná profesionální tlaková sprcha s vyvažovací pružinou, s napouštěcím raménkem, provedení ze stolu, směšovací baterie s kohoutky na teplou a studenou vodu, výška 1200mm</t>
    </r>
  </si>
  <si>
    <t>102</t>
  </si>
  <si>
    <t>51</t>
  </si>
  <si>
    <t>51.</t>
  </si>
  <si>
    <r>
      <rPr>
        <sz val="9"/>
        <rFont val="Arial CE"/>
        <charset val="1"/>
      </rPr>
      <t xml:space="preserve">Myčka podstolová s rekuperací par
</t>
    </r>
    <r>
      <rPr>
        <sz val="9"/>
        <rFont val="Arial"/>
        <family val="1"/>
        <charset val="238"/>
      </rPr>
      <t>minimální čistá vstupní výška – 300mm, rozměr koše 500 x 500mm, celonerezové dvouplášťové provedení,  automatické dávkování mycího a oplachového prostředku přímo z kanystrů se signalizací prázdného kanystru,  odpadní čerpadlo - výška odčerpání až do 600mm,  oplachové čerpadlo pro zajištění konstantního tlaku vody z bojleru i při nízkém tlaku vody v řadu,  bezpečnostní spínač dveří s větrací polohou dvířek,  hlubokotažená mycí nádrž bez rohů a hran,  mycí pole nahoře a dole s integrovanými mycími a oplachovými tryskami,  minimální počet programů – 3 + minimálně další 4 doplňkové programy,  ovládání dotykovou obrazovkou s barevným zobrazením průběhu jednotlivých procesů,  automatika pro časově řízené uvedení do provozu a odstavení z provozu,  samočistící program – s obrázkovým návodem jednotlivých kroků na displeji,  odvápňovací program myčky, zobrazení intervalu údržby,  nastavení tlaku mytí pro každý program zvlášť,  nastavitelná spotřeba oplachové vody od 1,5 - 3,1 litru / koš,  animovaný návod k obsluze k zobrazení na myčce,  chybové hlášení na displeji při zablokování mycího pole pro bezpečný hygienický provoz,  demontáž a montáž mycích polí bez nářadí,  displej se skleněnou dotykovou plochou s minimálním stupněm ochrany proti rozbití IK6,  zařízení na zpětné získávání tepla z odpadních par,  termostop pro hygienickou bezpečnost,  hlubokotažená nádrž s topným tělesem ve tvaru válce nebo plošným topným elementem,  není povolena topná spirála,  diagnostika funkčnosti systému – sledování teplot,  otáčení mycích ramen (polí),  4-násobný filtrační systém včetně filtračního systému na odstranění jemných plovoucích částeček,  integrovaný záznamník hygieny a provozních údajů,  možnost výměny vody v mycím tanku v případě velkého znečištění, vnější rozměry max.600x603x845mm,  příkon 7,9 kW</t>
    </r>
  </si>
  <si>
    <t>104</t>
  </si>
  <si>
    <t>52.</t>
  </si>
  <si>
    <r>
      <rPr>
        <sz val="9"/>
        <rFont val="Arial CE"/>
        <charset val="1"/>
      </rPr>
      <t xml:space="preserve">Změkčovač automatický objemový 20m3
</t>
    </r>
    <r>
      <rPr>
        <sz val="9"/>
        <rFont val="Arial"/>
        <family val="1"/>
        <charset val="238"/>
      </rPr>
      <t>objemové řízení, kapacita 20m3x°dH, ochranný ventil proti přetečení, napájení 230V/5W, rozměry kabinetu 225x400x530mm</t>
    </r>
  </si>
  <si>
    <t>106</t>
  </si>
  <si>
    <t>53</t>
  </si>
  <si>
    <t>53.</t>
  </si>
  <si>
    <r>
      <rPr>
        <sz val="9"/>
        <rFont val="Arial CE"/>
        <charset val="1"/>
      </rPr>
      <t xml:space="preserve">Stůl se spodní policí
</t>
    </r>
    <r>
      <rPr>
        <sz val="9"/>
        <rFont val="Arial"/>
        <family val="1"/>
        <charset val="238"/>
      </rPr>
      <t>celonerezová konstrukce AISI 304, rozměry 1120x800x900mm, tloušťka nerez materiálu pracovní desky 1,2mm, nohy z nerez jeklu 40x40,stavitelná výška nohou – retifikátory, zemnící bod</t>
    </r>
  </si>
  <si>
    <t>108</t>
  </si>
  <si>
    <t>54.</t>
  </si>
  <si>
    <r>
      <rPr>
        <sz val="9"/>
        <rFont val="Arial CE"/>
        <charset val="1"/>
      </rPr>
      <t xml:space="preserve">Dvoupolice nástěnná se zapřením do stolu
</t>
    </r>
    <r>
      <rPr>
        <sz val="9"/>
        <rFont val="Arial"/>
        <family val="1"/>
        <charset val="238"/>
      </rPr>
      <t>celonerezová konstrukce AISI 304, tloušťka každé police 40mm, konzoly z nerez jeklu 40x40mm, zapření do stolu pro zvýšení noisnosti police, rozměry 1080x300x1000mm</t>
    </r>
  </si>
  <si>
    <t>110</t>
  </si>
  <si>
    <t>E – MYTÍ PROVOZNÍHO</t>
  </si>
  <si>
    <t>55</t>
  </si>
  <si>
    <t>55.</t>
  </si>
  <si>
    <t>112</t>
  </si>
  <si>
    <t>56.</t>
  </si>
  <si>
    <r>
      <rPr>
        <sz val="9"/>
        <rFont val="Arial CE"/>
        <charset val="1"/>
      </rPr>
      <t xml:space="preserve">Stůl se dvěma policemi
</t>
    </r>
    <r>
      <rPr>
        <sz val="9"/>
        <rFont val="Arial"/>
        <family val="1"/>
        <charset val="238"/>
      </rPr>
      <t xml:space="preserve">celonerezová konstrukce AISI 304, rozměry stolu 1350x840x900mm, tloušťka nerez materiálu pracovní desky 1,2mm, nohy z nerez jeklu 40x40,stavitelná výška nohou – retifikátory, zemnící bod, horní dvoupolicová nástavba 1350x400x900mm </t>
    </r>
  </si>
  <si>
    <t>114</t>
  </si>
  <si>
    <t>57</t>
  </si>
  <si>
    <t>57.</t>
  </si>
  <si>
    <r>
      <rPr>
        <sz val="9"/>
        <rFont val="Arial CE"/>
        <charset val="1"/>
      </rPr>
      <t xml:space="preserve">Myčka provozního nádobí s rekuperací par
</t>
    </r>
    <r>
      <rPr>
        <sz val="9"/>
        <rFont val="Arial"/>
        <family val="1"/>
        <charset val="238"/>
      </rPr>
      <t xml:space="preserve">čelní nakládání,  rozměr koše minimálně 1300mm x 670mm,  zásuvná výška minimálně 800 mm, možnost mytí gastronádob GN 2/1, automatické spouštění stroje nastavitelné na jednotlivé dny v týdnu nebo na určitý den,  beztlaký bojler s oplachovým čerpadlem pro zaručení konstantního tlaku oplachu,  termostop pro zaručení správné teploty oplachové vody,  minimálně 6 mycích programů,  délky programu mytí možno individuálně nastavit pro každý zvlášť,  spotřeba vody na cyklus nastavitelná od 3 - 10 litrů na každý program zvlášť,   minimální objem mycí nádrže 120 litrů,  možnost zobrazení provozních dat na displeji pro každý den od uvedení 
do provozu, včetně chybových hlášení v českém jazyce,   možnost nastavení každého programu individuálně dle druhu mytého nádobí včetně možnosti nastavení intenzity tlaku mytí - tlak mytí jednotlivých programů lze regulovat plynule díky frekvenčnímu měniči před čerpadly,
stroj je vybaven dávkovačem mycího prostředku, oplachového prostředku a dávkovačem na enzymatický namáčecí prostředek pro rozrušení krusty – možno definovat množství jednotlivých kapalin pro každý program zvlášť,  samočistící program s návodem postupu přímo 
na displeji,  senzor netěsnosti,  ovládání pomocí dotykového displeje s barevnou signalizací aktuálního stavu stroje,  automatické časově řízené uvádění 
do provozu,  3 úrovně ovládání – 2 chráněné PINem,  hygienické topné těleso ve tvaru válce s teplotní pojistkou,
sklopné čelní dveře do svislé polohy pro snadný přístup
 k vnitřnímu prostoru,  systém filtrace roztoku – neustálé sledování kvality vody, průběžné čistění vody a v případě nutnosti spuštění automatické regenerace; hydrocyklón 
pro čištění plovoucích nečistot, 2x sítová kazeta na hrubé nečistoty jednoduše vyjmutelná o jednotlivém objemu minimálně 6 litrů,  možnost nastavení maximálního odběru z elektrické sítě pro různé úrovně jištění 20, 25, 32 Amp 
a jeho možná změna při změně místních podmínek, topná tělesa bojleru s minimálně 3 topnými spirálami – spirály řízeny jednotlivě a spouštěná dle okamžité spotřeby
pro rychlé nahřívání,  odpadní čerpadlo odčerpává vodu 
z myčky automaticky,  vnější rozměry max. 1468x905x2105mm , příkon 17,4 kW </t>
    </r>
  </si>
  <si>
    <t>116</t>
  </si>
  <si>
    <t>58.</t>
  </si>
  <si>
    <r>
      <rPr>
        <sz val="9"/>
        <rFont val="Arial CE"/>
        <charset val="1"/>
      </rPr>
      <t xml:space="preserve">Změkčovač automatický objemový 60 m3 
</t>
    </r>
    <r>
      <rPr>
        <sz val="9"/>
        <rFont val="Arial"/>
        <family val="1"/>
        <charset val="238"/>
      </rPr>
      <t>objemové řízení, kapacita 60m3x°dH, ochranný ventil proti přetečení, napájení 230V/5W, rozměry kabinetu 225x400x530mm</t>
    </r>
  </si>
  <si>
    <t>118</t>
  </si>
  <si>
    <t>59</t>
  </si>
  <si>
    <t>59.</t>
  </si>
  <si>
    <r>
      <rPr>
        <sz val="9"/>
        <rFont val="Arial CE"/>
        <charset val="1"/>
      </rPr>
      <t xml:space="preserve">Stůl s trnoží
</t>
    </r>
    <r>
      <rPr>
        <sz val="9"/>
        <rFont val="Arial"/>
        <family val="1"/>
        <charset val="238"/>
      </rPr>
      <t>celonerezová konstrukce AISI 304, rozměry 1000x880x900, tloušťka nerez materiálu pracovní desky 1,2mm, nohy 
z nerez jeklu 40x40, stavitelná výška nohou – retifikátory, zemnící bod</t>
    </r>
  </si>
  <si>
    <t>120</t>
  </si>
  <si>
    <t>60.</t>
  </si>
  <si>
    <r>
      <rPr>
        <sz val="9"/>
        <rFont val="Arial CE"/>
        <charset val="1"/>
      </rPr>
      <t xml:space="preserve">Stůl s dřezem 900x500x300 a policí
</t>
    </r>
    <r>
      <rPr>
        <sz val="9"/>
        <rFont val="Arial"/>
        <family val="1"/>
        <charset val="238"/>
      </rPr>
      <t>celonerezová konstrukce AISI 304, rozměry 1660x700x900mm, tloušťka nerez materiálu pracovní desky 1,2mm, nohy z nerez jeklu 40x40,stavitelná výška nohou – retifikátory, zemnící bod</t>
    </r>
  </si>
  <si>
    <t>122</t>
  </si>
  <si>
    <t>61</t>
  </si>
  <si>
    <t>61.</t>
  </si>
  <si>
    <r>
      <rPr>
        <sz val="9"/>
        <rFont val="Arial CE"/>
        <charset val="1"/>
      </rPr>
      <t xml:space="preserve">Sprcha profi s raménkem
</t>
    </r>
    <r>
      <rPr>
        <sz val="9"/>
        <rFont val="Arial"/>
        <family val="1"/>
        <charset val="238"/>
      </rPr>
      <t>kombinovaná profesionální tlaková sprcha s vyvažovací pružinou, s napouštěcím raménkem, provedení ze stolu, směšovací baterie s kohoutky na teplou a studenou vodu, výška 1200mm</t>
    </r>
  </si>
  <si>
    <t>124</t>
  </si>
  <si>
    <t>62.</t>
  </si>
  <si>
    <t>126</t>
  </si>
  <si>
    <t>63</t>
  </si>
  <si>
    <t>63.</t>
  </si>
  <si>
    <t>128</t>
  </si>
  <si>
    <t>64.</t>
  </si>
  <si>
    <r>
      <rPr>
        <sz val="9"/>
        <rFont val="Arial CE"/>
        <charset val="1"/>
      </rPr>
      <t xml:space="preserve">Regál nerez 4-policový
</t>
    </r>
    <r>
      <rPr>
        <sz val="9"/>
        <rFont val="Arial"/>
        <family val="1"/>
        <charset val="238"/>
      </rPr>
      <t>celonerezová konstrukce z materiálu AISI 304, jednotlivé police vyztužené nerez u-profilem, nohy z jeklu 40x40mm, tloušťka police 40mm, seřiditelná výška–retifikace, zemnící bod, nosnost jedné police min. 80 kg, rozměry: 980x300x1600mm</t>
    </r>
  </si>
  <si>
    <t>130</t>
  </si>
  <si>
    <t>65</t>
  </si>
  <si>
    <t>65.</t>
  </si>
  <si>
    <r>
      <rPr>
        <sz val="9"/>
        <rFont val="Arial CE"/>
        <charset val="1"/>
      </rPr>
      <t xml:space="preserve">Regál nerez 4-policový
</t>
    </r>
    <r>
      <rPr>
        <sz val="9"/>
        <rFont val="Arial"/>
        <family val="1"/>
        <charset val="238"/>
      </rPr>
      <t>nerezová konstrukce z materiálu AISI 304, jednotlivé police vyztužené nerez u-profilem, nohy z jeklu 40x40mm, tloušťka police 40mm, seřiditelná výška–retifikace, zemnící bod, nosnost jedné police min. 80 kg, rozměry: 980x300x1600mm</t>
    </r>
  </si>
  <si>
    <t>132</t>
  </si>
  <si>
    <t>66.</t>
  </si>
  <si>
    <t>134</t>
  </si>
  <si>
    <t>F – PŘÍRUČNÍ SKLAD</t>
  </si>
  <si>
    <t>67</t>
  </si>
  <si>
    <t>67.</t>
  </si>
  <si>
    <r>
      <rPr>
        <sz val="9"/>
        <rFont val="Arial CE"/>
        <charset val="1"/>
      </rPr>
      <t xml:space="preserve">Regál nerez 4-policový
</t>
    </r>
    <r>
      <rPr>
        <sz val="9"/>
        <rFont val="Arial"/>
        <family val="1"/>
        <charset val="238"/>
      </rPr>
      <t>celonerezová konstrukce z materiálu AISI 304, jednotlivé police vyztužené nerez u-profilem, nohy z jeklu 40x40mm, tloušťka police 40mm, seřiditelná výška–retifikace, zemnící bod, nosnost jedné police min. 80 kg, rozměry: 1080x500x1800mm</t>
    </r>
  </si>
  <si>
    <t>136</t>
  </si>
  <si>
    <t>68.</t>
  </si>
  <si>
    <r>
      <rPr>
        <sz val="9"/>
        <rFont val="Arial CE"/>
        <charset val="1"/>
      </rPr>
      <t xml:space="preserve">Regál nerez 5-policový
</t>
    </r>
    <r>
      <rPr>
        <sz val="9"/>
        <rFont val="Arial"/>
        <family val="1"/>
        <charset val="238"/>
      </rPr>
      <t>celonerezová konstrukce z materiálu AISI 304, jednotlivé police vyztužené nerez u-profilem, nohy z jeklu 40x40mm, tloušťka police 40mm, seřiditelná výška–retifikace, zemnící bod, nosnost jedné police min. 80 kg, rozměry: 1780x400x1800mm</t>
    </r>
  </si>
  <si>
    <t>138</t>
  </si>
  <si>
    <t>1.PP – PŘÍPRAVNY A S</t>
  </si>
  <si>
    <t>F – ZÁDVEŘÍ – ZÁSOBO</t>
  </si>
  <si>
    <t>69</t>
  </si>
  <si>
    <t>69.</t>
  </si>
  <si>
    <r>
      <rPr>
        <sz val="9"/>
        <rFont val="Arial CE"/>
        <charset val="1"/>
      </rPr>
      <t xml:space="preserve">Vozík plošinový nerez
</t>
    </r>
    <r>
      <rPr>
        <sz val="9"/>
        <rFont val="Arial"/>
        <family val="1"/>
        <charset val="238"/>
      </rPr>
      <t>rozměry: 550x900x570 mm, dvě kolečka pevná, dvě otočná, nosnost 200 kg</t>
    </r>
  </si>
  <si>
    <t>140</t>
  </si>
  <si>
    <t>G – HRUBÁ PŘÍPRAVA Z</t>
  </si>
  <si>
    <t>70.</t>
  </si>
  <si>
    <r>
      <rPr>
        <sz val="9"/>
        <rFont val="Arial CE"/>
        <charset val="1"/>
      </rPr>
      <t xml:space="preserve">Škrabka brambor nerez
</t>
    </r>
    <r>
      <rPr>
        <sz val="9"/>
        <rFont val="Arial"/>
        <family val="1"/>
        <charset val="238"/>
      </rPr>
      <t>kapacita 20 kg na jeden cyklus, celonerezové provedení, korundové pokrytí bubnu a dna škrabky, výkon až 300 kg/h,  délka loupání 1,5 – 3 min., spotřeba vody 2,5 l/kg, příkon 550W/400V,  rozměry 800x750x950mm</t>
    </r>
  </si>
  <si>
    <t>142</t>
  </si>
  <si>
    <t>71</t>
  </si>
  <si>
    <t>71.</t>
  </si>
  <si>
    <r>
      <rPr>
        <sz val="9"/>
        <rFont val="Arial CE"/>
        <charset val="1"/>
      </rPr>
      <t xml:space="preserve">Lapač slupek a škrobu
</t>
    </r>
    <r>
      <rPr>
        <sz val="9"/>
        <rFont val="Arial"/>
        <family val="1"/>
        <charset val="238"/>
      </rPr>
      <t>nerezové provedení, odlučování škrobu systémem přepadu, odlučování slupek pomocí nerezového síta/koše, průměr 300mm, výška 380mm</t>
    </r>
  </si>
  <si>
    <t>144</t>
  </si>
  <si>
    <t>72.</t>
  </si>
  <si>
    <r>
      <rPr>
        <sz val="9"/>
        <rFont val="Arial CE"/>
        <charset val="1"/>
      </rPr>
      <t xml:space="preserve">Podlahová vpust s roštem
</t>
    </r>
    <r>
      <rPr>
        <sz val="9"/>
        <rFont val="Arial"/>
        <family val="1"/>
        <charset val="238"/>
      </rPr>
      <t>celonerezové provedení žlabu i protiskluzového roštu, výpust o průměru 100mm na střed roštu, integrovaná protizápachová uzávěrka, detailní provedení konzultovat s dodavatelem stavby dle typu krytiny a ostatních podmínek. Rozměry žlabu 400x400mm</t>
    </r>
  </si>
  <si>
    <t>146</t>
  </si>
  <si>
    <t>73</t>
  </si>
  <si>
    <t>73.</t>
  </si>
  <si>
    <r>
      <rPr>
        <sz val="9"/>
        <rFont val="Arial CE"/>
        <charset val="1"/>
      </rPr>
      <t xml:space="preserve">Dřez nerez svařovaný
</t>
    </r>
    <r>
      <rPr>
        <sz val="9"/>
        <rFont val="Arial"/>
        <family val="1"/>
        <charset val="238"/>
      </rPr>
      <t>celonerezová konstrukce AISI 304, rozměry 1000x600x900 nohy z nerez jeklu 40x40, stavitelná výška nohou – retifikátory, zemnící bod</t>
    </r>
  </si>
  <si>
    <t>148</t>
  </si>
  <si>
    <t>74.</t>
  </si>
  <si>
    <r>
      <rPr>
        <sz val="9"/>
        <rFont val="Arial CE"/>
        <charset val="1"/>
      </rPr>
      <t xml:space="preserve">Stůl s policí
</t>
    </r>
    <r>
      <rPr>
        <sz val="9"/>
        <rFont val="Arial"/>
        <family val="1"/>
        <charset val="238"/>
      </rPr>
      <t>celonerezová konstrukce AISI 304, rozměry 1350x600x900, tloušťka nerez materiálu pracovní desky 1,2mm, nohy z nerez jeklu 40x40, stavitelná výška nohou – retifikátory, zemnící bod</t>
    </r>
  </si>
  <si>
    <t>150</t>
  </si>
  <si>
    <t>75</t>
  </si>
  <si>
    <t>75.</t>
  </si>
  <si>
    <r>
      <rPr>
        <sz val="9"/>
        <rFont val="Arial CE"/>
        <charset val="1"/>
      </rPr>
      <t xml:space="preserve">Regál nerez 4-policový
</t>
    </r>
    <r>
      <rPr>
        <sz val="9"/>
        <rFont val="Arial"/>
        <family val="1"/>
        <charset val="238"/>
      </rPr>
      <t>celonerezová konstrukce z materiálu AISI 304, jednotlivé police vyztužené nerez u-profilem, nohy z jeklu 40x40mm, tloušťka police 40mm, seřiditelná výška–retifikace, zemnící bod, nosnost jedné police min. 80 kg, rozměry: 1100x500x1800mm</t>
    </r>
  </si>
  <si>
    <t>152</t>
  </si>
  <si>
    <t>H – HRUBÁ PŘÍPRAVNA</t>
  </si>
  <si>
    <t>76.</t>
  </si>
  <si>
    <r>
      <rPr>
        <sz val="9"/>
        <rFont val="Arial CE"/>
        <charset val="1"/>
      </rPr>
      <t xml:space="preserve">Stůl s dřezem 500x500x300,spodní policí a vloženou nierolenovou deskou
</t>
    </r>
    <r>
      <rPr>
        <sz val="9"/>
        <rFont val="Arial"/>
        <family val="1"/>
        <charset val="238"/>
      </rPr>
      <t>vložená nierolenová deska 670x630x20,  celonerezová konstrukce AISI 304, rozměry 1340x700x900mm, tloušťka nerez materiálu pracovní desky 1,2mm, nohy z nerez jeklu 40x40,stavitelná výška nohou – retifikátory, zemnící bod</t>
    </r>
  </si>
  <si>
    <t>154</t>
  </si>
  <si>
    <t>77</t>
  </si>
  <si>
    <t>77.</t>
  </si>
  <si>
    <t>Odkládací plocha - stůl s trnoží</t>
  </si>
  <si>
    <t>158</t>
  </si>
  <si>
    <t>I – CHLADÍCÍ BOXY</t>
  </si>
  <si>
    <t>77..1</t>
  </si>
  <si>
    <r>
      <rPr>
        <sz val="9"/>
        <rFont val="Arial CE"/>
        <charset val="1"/>
      </rPr>
      <t xml:space="preserve">Chladící box s vnější jednotkou
</t>
    </r>
    <r>
      <rPr>
        <sz val="9"/>
        <rFont val="Arial"/>
        <family val="1"/>
        <charset val="238"/>
      </rPr>
      <t>udržovací chladící box, rozsah teplot 1-5 °C, konstrukce z PUR panelů o tloušťce 80mm, šířka dveří 800mm, zakrytí vnitřních spojů panelů hygienickými lištami, provedení boxu bez podlahy, na podlahové zakládací lišty, vnitřní LED senzorové osvětlení, vnější rozměry 2400x2400x2200mm, externí chladící jednotka</t>
    </r>
  </si>
  <si>
    <t>160</t>
  </si>
  <si>
    <t>79</t>
  </si>
  <si>
    <t>78.</t>
  </si>
  <si>
    <r>
      <rPr>
        <sz val="9"/>
        <rFont val="Arial CE"/>
        <charset val="1"/>
      </rPr>
      <t xml:space="preserve">Sada nerez regálů do chladícího boxu
</t>
    </r>
    <r>
      <rPr>
        <sz val="9"/>
        <rFont val="Arial"/>
        <family val="1"/>
        <charset val="238"/>
      </rPr>
      <t>2x regál 4-policový 1920x400x1600mm
1x regál 4-policový 1050x400x1600mm
celonerezová konstrukce z materiálu AISI 304, jednotlivé police vyztužené nerez u-profilem, nohy z jeklu 40x40mm, tloušťka police 40mm, seřiditelná výška–retifikace, zemnící bod, nosnost jedné police min. 80 kg</t>
    </r>
  </si>
  <si>
    <t>162</t>
  </si>
  <si>
    <t>J – MONTÁŽ ZAŘÍZENÍ</t>
  </si>
  <si>
    <t>Pol2</t>
  </si>
  <si>
    <t>MONTÁŽ CELKEM</t>
  </si>
  <si>
    <t>164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</si>
</sst>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5">
    <font>
      <sz val="8"/>
      <name val="Arial CE"/>
      <family val="2"/>
      <charset val="1"/>
    </font>
    <font>
      <sz val="8"/>
      <color rgb="FFFFFFFF"/>
      <name val="Arial CE"/>
      <charset val="1"/>
    </font>
    <font>
      <sz val="8"/>
      <color rgb="FF3366FF"/>
      <name val="Arial CE"/>
      <charset val="1"/>
    </font>
    <font>
      <b/>
      <sz val="14"/>
      <name val="Arial CE"/>
      <charset val="1"/>
    </font>
    <font>
      <sz val="10"/>
      <color rgb="FF969696"/>
      <name val="Arial CE"/>
      <charset val="1"/>
    </font>
    <font>
      <sz val="10"/>
      <name val="Arial CE"/>
      <charset val="1"/>
    </font>
    <font>
      <b/>
      <sz val="11"/>
      <name val="Arial CE"/>
      <charset val="1"/>
    </font>
    <font>
      <b/>
      <sz val="10"/>
      <name val="Arial CE"/>
      <charset val="1"/>
    </font>
    <font>
      <b/>
      <sz val="10"/>
      <color rgb="FF969696"/>
      <name val="Arial CE"/>
      <charset val="1"/>
    </font>
    <font>
      <b/>
      <sz val="12"/>
      <name val="Arial CE"/>
      <charset val="1"/>
    </font>
    <font>
      <b/>
      <sz val="10"/>
      <color rgb="FF464646"/>
      <name val="Arial CE"/>
      <charset val="1"/>
    </font>
    <font>
      <sz val="12"/>
      <color rgb="FF969696"/>
      <name val="Arial CE"/>
      <charset val="1"/>
    </font>
    <font>
      <sz val="9"/>
      <name val="Arial CE"/>
      <charset val="1"/>
    </font>
    <font>
      <sz val="9"/>
      <color rgb="FF969696"/>
      <name val="Arial CE"/>
      <charset val="1"/>
    </font>
    <font>
      <b/>
      <sz val="12"/>
      <color rgb="FF960000"/>
      <name val="Arial CE"/>
      <charset val="1"/>
    </font>
    <font>
      <sz val="12"/>
      <name val="Arial CE"/>
      <charset val="1"/>
    </font>
    <font>
      <sz val="18"/>
      <color theme="10"/>
      <name val="Wingdings 2"/>
      <charset val="1"/>
    </font>
    <font>
      <u/>
      <sz val="11"/>
      <color theme="10"/>
      <name val="Calibri"/>
      <charset val="1"/>
    </font>
    <font>
      <sz val="11"/>
      <name val="Arial CE"/>
      <charset val="1"/>
    </font>
    <font>
      <b/>
      <sz val="11"/>
      <color rgb="FF003366"/>
      <name val="Arial CE"/>
      <charset val="1"/>
    </font>
    <font>
      <sz val="11"/>
      <color rgb="FF003366"/>
      <name val="Arial CE"/>
      <charset val="1"/>
    </font>
    <font>
      <sz val="11"/>
      <color rgb="FF969696"/>
      <name val="Arial CE"/>
      <charset val="1"/>
    </font>
    <font>
      <sz val="10"/>
      <color rgb="FF3366FF"/>
      <name val="Arial CE"/>
      <charset val="1"/>
    </font>
    <font>
      <sz val="8"/>
      <color rgb="FF969696"/>
      <name val="Arial CE"/>
      <charset val="1"/>
    </font>
    <font>
      <b/>
      <sz val="12"/>
      <color rgb="FF800000"/>
      <name val="Arial CE"/>
      <charset val="1"/>
    </font>
    <font>
      <sz val="12"/>
      <color rgb="FF003366"/>
      <name val="Arial CE"/>
      <charset val="1"/>
    </font>
    <font>
      <sz val="10"/>
      <color rgb="FF003366"/>
      <name val="Arial CE"/>
      <charset val="1"/>
    </font>
    <font>
      <sz val="8"/>
      <color rgb="FF960000"/>
      <name val="Arial CE"/>
      <charset val="1"/>
    </font>
    <font>
      <b/>
      <sz val="8"/>
      <name val="Arial CE"/>
      <charset val="1"/>
    </font>
    <font>
      <sz val="8"/>
      <color rgb="FF003366"/>
      <name val="Arial CE"/>
      <charset val="1"/>
    </font>
    <font>
      <sz val="9"/>
      <name val="Arial"/>
      <family val="1"/>
      <charset val="238"/>
    </font>
    <font>
      <sz val="9"/>
      <color rgb="FF262626"/>
      <name val="Arial"/>
      <family val="1"/>
      <charset val="238"/>
    </font>
    <font>
      <sz val="8"/>
      <name val="Arial"/>
      <family val="1"/>
      <charset val="238"/>
    </font>
    <font>
      <sz val="9"/>
      <color rgb="FF000000"/>
      <name val="Arial"/>
      <family val="1"/>
      <charset val="238"/>
    </font>
    <font>
      <sz val="9"/>
      <color rgb="FFC9211E"/>
      <name val="Arial"/>
      <family val="1"/>
      <charset val="238"/>
    </font>
  </fonts>
  <fills count="5">
    <fill>
      <patternFill patternType="none"/>
    </fill>
    <fill>
      <patternFill patternType="gray125"/>
    </fill>
    <fill>
      <patternFill patternType="solid">
        <fgColor rgb="FFC0C0C0"/>
        <bgColor rgb="FFBEBEBE"/>
      </patternFill>
    </fill>
    <fill>
      <patternFill patternType="solid">
        <fgColor rgb="FFBEBEBE"/>
        <bgColor rgb="FFC0C0C0"/>
      </patternFill>
    </fill>
    <fill>
      <patternFill patternType="solid">
        <fgColor rgb="FFD2D2D2"/>
        <bgColor rgb="FFC0C0C0"/>
      </patternFill>
    </fill>
  </fills>
  <borders count="2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hair">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17" fillId="0" borderId="0" applyBorder="0" applyProtection="0"/>
  </cellStyleXfs>
  <cellXfs count="165">
    <xf numFmtId="0" fontId="0" fillId="0" borderId="0" xfId="0"/>
    <xf numFmtId="0" fontId="5" fillId="0" borderId="0" xfId="0" applyFont="1" applyAlignment="1">
      <alignment vertical="center"/>
    </xf>
    <xf numFmtId="165" fontId="5" fillId="0" borderId="0" xfId="0" applyNumberFormat="1" applyFont="1" applyAlignment="1">
      <alignment horizontal="left" vertical="center"/>
    </xf>
    <xf numFmtId="0" fontId="6" fillId="0" borderId="0" xfId="0" applyFont="1" applyAlignment="1">
      <alignment horizontal="left" vertical="center"/>
    </xf>
    <xf numFmtId="4" fontId="9" fillId="3" borderId="8" xfId="0" applyNumberFormat="1" applyFont="1" applyFill="1" applyBorder="1" applyAlignment="1">
      <alignment vertical="center"/>
    </xf>
    <xf numFmtId="0" fontId="9" fillId="3" borderId="7" xfId="0" applyFont="1" applyFill="1" applyBorder="1" applyAlignment="1">
      <alignment horizontal="left" vertical="center"/>
    </xf>
    <xf numFmtId="4" fontId="8" fillId="0" borderId="0" xfId="0" applyNumberFormat="1" applyFont="1" applyAlignment="1">
      <alignment vertical="center"/>
    </xf>
    <xf numFmtId="164" fontId="4" fillId="0" borderId="0" xfId="0" applyNumberFormat="1" applyFont="1" applyAlignment="1">
      <alignment horizontal="left" vertical="center"/>
    </xf>
    <xf numFmtId="0" fontId="4" fillId="0" borderId="0" xfId="0" applyFont="1" applyAlignment="1">
      <alignment horizontal="right" vertical="center"/>
    </xf>
    <xf numFmtId="4" fontId="7" fillId="0" borderId="5" xfId="0" applyNumberFormat="1" applyFont="1" applyBorder="1" applyAlignment="1">
      <alignment vertical="center"/>
    </xf>
    <xf numFmtId="0" fontId="6" fillId="0" borderId="0" xfId="0" applyFont="1" applyAlignment="1">
      <alignment horizontal="left" vertical="top" wrapText="1"/>
    </xf>
    <xf numFmtId="0" fontId="5" fillId="0" borderId="0" xfId="0" applyFont="1" applyAlignment="1">
      <alignment horizontal="left" vertical="center"/>
    </xf>
    <xf numFmtId="0" fontId="6" fillId="0" borderId="0" xfId="0" applyFont="1" applyAlignment="1">
      <alignment horizontal="left" vertical="center" wrapText="1"/>
    </xf>
    <xf numFmtId="0" fontId="4" fillId="0" borderId="0" xfId="0" applyFont="1" applyAlignment="1">
      <alignment horizontal="left" vertical="center"/>
    </xf>
    <xf numFmtId="0" fontId="2" fillId="2" borderId="0" xfId="0" applyFont="1" applyFill="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top"/>
    </xf>
    <xf numFmtId="0" fontId="5" fillId="0" borderId="0" xfId="0" applyFont="1" applyAlignment="1">
      <alignment horizontal="left" vertical="center"/>
    </xf>
    <xf numFmtId="0" fontId="6" fillId="0" borderId="0" xfId="0" applyFont="1" applyAlignment="1">
      <alignment horizontal="left" vertical="top"/>
    </xf>
    <xf numFmtId="0" fontId="4" fillId="0" borderId="0" xfId="0" applyFont="1" applyAlignment="1">
      <alignment horizontal="left" vertical="center"/>
    </xf>
    <xf numFmtId="0" fontId="0" fillId="0" borderId="4" xfId="0" applyBorder="1"/>
    <xf numFmtId="0" fontId="0" fillId="0" borderId="0" xfId="0" applyAlignment="1">
      <alignment vertical="center"/>
    </xf>
    <xf numFmtId="0" fontId="0" fillId="0" borderId="3" xfId="0" applyBorder="1" applyAlignment="1">
      <alignment vertical="center"/>
    </xf>
    <xf numFmtId="0" fontId="7" fillId="0" borderId="5" xfId="0" applyFont="1" applyBorder="1" applyAlignment="1">
      <alignment horizontal="left" vertical="center"/>
    </xf>
    <xf numFmtId="0" fontId="0" fillId="0" borderId="5" xfId="0" applyBorder="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3" xfId="0" applyFont="1" applyBorder="1" applyAlignment="1">
      <alignment vertical="center"/>
    </xf>
    <xf numFmtId="0" fontId="0" fillId="3" borderId="0" xfId="0" applyFill="1" applyAlignment="1">
      <alignment vertical="center"/>
    </xf>
    <xf numFmtId="0" fontId="9" fillId="3" borderId="6" xfId="0" applyFont="1" applyFill="1" applyBorder="1" applyAlignment="1">
      <alignment horizontal="left" vertical="center"/>
    </xf>
    <xf numFmtId="0" fontId="0" fillId="3" borderId="7" xfId="0" applyFill="1" applyBorder="1" applyAlignment="1">
      <alignment vertical="center"/>
    </xf>
    <xf numFmtId="0" fontId="9" fillId="3" borderId="7" xfId="0" applyFont="1" applyFill="1" applyBorder="1" applyAlignment="1">
      <alignment horizontal="center" vertical="center"/>
    </xf>
    <xf numFmtId="0" fontId="10" fillId="0" borderId="4" xfId="0" applyFont="1" applyBorder="1" applyAlignment="1">
      <alignment horizontal="left" vertical="center"/>
    </xf>
    <xf numFmtId="0" fontId="0" fillId="0" borderId="4" xfId="0" applyBorder="1" applyAlignment="1">
      <alignment vertical="center"/>
    </xf>
    <xf numFmtId="0" fontId="4"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0" xfId="0" applyFont="1" applyAlignment="1">
      <alignment vertical="center"/>
    </xf>
    <xf numFmtId="0" fontId="5" fillId="0" borderId="3" xfId="0" applyFont="1" applyBorder="1" applyAlignment="1">
      <alignment vertical="center"/>
    </xf>
    <xf numFmtId="0" fontId="6" fillId="0" borderId="0" xfId="0" applyFont="1" applyAlignment="1">
      <alignment vertical="center"/>
    </xf>
    <xf numFmtId="0" fontId="6" fillId="0" borderId="3"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165" fontId="5"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4" borderId="7" xfId="0" applyFill="1" applyBorder="1" applyAlignment="1">
      <alignment vertical="center"/>
    </xf>
    <xf numFmtId="0" fontId="12" fillId="4" borderId="0" xfId="0" applyFont="1" applyFill="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1" xfId="0"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0" fontId="14" fillId="0" borderId="0" xfId="0" applyFont="1" applyAlignment="1">
      <alignment horizontal="left" vertical="center"/>
    </xf>
    <xf numFmtId="0" fontId="14" fillId="0" borderId="0" xfId="0" applyFont="1" applyAlignment="1">
      <alignment vertical="center"/>
    </xf>
    <xf numFmtId="4" fontId="14" fillId="0" borderId="0" xfId="0" applyNumberFormat="1" applyFont="1" applyAlignment="1">
      <alignment vertical="center"/>
    </xf>
    <xf numFmtId="0" fontId="9" fillId="0" borderId="0" xfId="0" applyFont="1" applyAlignment="1">
      <alignment horizontal="center" vertical="center"/>
    </xf>
    <xf numFmtId="4" fontId="11" fillId="0" borderId="18" xfId="0" applyNumberFormat="1" applyFont="1" applyBorder="1" applyAlignment="1">
      <alignment vertical="center"/>
    </xf>
    <xf numFmtId="4" fontId="11" fillId="0" borderId="0" xfId="0" applyNumberFormat="1" applyFont="1" applyAlignment="1">
      <alignment vertical="center"/>
    </xf>
    <xf numFmtId="166" fontId="11" fillId="0" borderId="0" xfId="0" applyNumberFormat="1" applyFont="1" applyAlignment="1">
      <alignment vertical="center"/>
    </xf>
    <xf numFmtId="4" fontId="11" fillId="0" borderId="14" xfId="0" applyNumberFormat="1" applyFont="1" applyBorder="1" applyAlignme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16" fillId="0" borderId="0" xfId="1" applyFont="1" applyBorder="1" applyAlignment="1" applyProtection="1">
      <alignment horizontal="center" vertical="center"/>
    </xf>
    <xf numFmtId="0" fontId="18" fillId="0" borderId="3"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6" fillId="0" borderId="0" xfId="0" applyFont="1" applyAlignment="1">
      <alignment horizontal="center" vertical="center"/>
    </xf>
    <xf numFmtId="4" fontId="21" fillId="0" borderId="18"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4" xfId="0" applyNumberFormat="1" applyFont="1" applyBorder="1" applyAlignment="1">
      <alignment vertical="center"/>
    </xf>
    <xf numFmtId="0" fontId="18" fillId="0" borderId="0" xfId="0" applyFont="1" applyAlignment="1">
      <alignment vertical="center"/>
    </xf>
    <xf numFmtId="0" fontId="18" fillId="0" borderId="0" xfId="0" applyFont="1" applyAlignment="1">
      <alignment horizontal="left" vertical="center"/>
    </xf>
    <xf numFmtId="4" fontId="21" fillId="0" borderId="19" xfId="0" applyNumberFormat="1" applyFont="1" applyBorder="1" applyAlignment="1">
      <alignment vertical="center"/>
    </xf>
    <xf numFmtId="4" fontId="21" fillId="0" borderId="20" xfId="0" applyNumberFormat="1" applyFont="1" applyBorder="1" applyAlignment="1">
      <alignment vertical="center"/>
    </xf>
    <xf numFmtId="166" fontId="21" fillId="0" borderId="20" xfId="0" applyNumberFormat="1" applyFont="1" applyBorder="1" applyAlignment="1">
      <alignment vertical="center"/>
    </xf>
    <xf numFmtId="4" fontId="21" fillId="0" borderId="21" xfId="0" applyNumberFormat="1" applyFont="1" applyBorder="1" applyAlignment="1">
      <alignment vertical="center"/>
    </xf>
    <xf numFmtId="0" fontId="22" fillId="0" borderId="0" xfId="0" applyFont="1" applyAlignment="1">
      <alignment horizontal="left" vertical="center"/>
    </xf>
    <xf numFmtId="0" fontId="7" fillId="0" borderId="0" xfId="0" applyFont="1" applyAlignment="1">
      <alignment horizontal="left" vertical="center"/>
    </xf>
    <xf numFmtId="0" fontId="23" fillId="0" borderId="0" xfId="0" applyFont="1" applyAlignment="1">
      <alignment horizontal="left" vertical="center"/>
    </xf>
    <xf numFmtId="4" fontId="4" fillId="0" borderId="0" xfId="0" applyNumberFormat="1" applyFont="1" applyAlignment="1">
      <alignment vertical="center"/>
    </xf>
    <xf numFmtId="164" fontId="4" fillId="0" borderId="0" xfId="0" applyNumberFormat="1" applyFont="1" applyAlignment="1">
      <alignment horizontal="right" vertical="center"/>
    </xf>
    <xf numFmtId="0" fontId="0" fillId="4" borderId="0" xfId="0" applyFill="1" applyAlignment="1">
      <alignment vertical="center"/>
    </xf>
    <xf numFmtId="0" fontId="9" fillId="4" borderId="6" xfId="0" applyFont="1" applyFill="1" applyBorder="1" applyAlignment="1">
      <alignment horizontal="left" vertical="center"/>
    </xf>
    <xf numFmtId="0" fontId="9" fillId="4" borderId="7" xfId="0" applyFont="1" applyFill="1" applyBorder="1" applyAlignment="1">
      <alignment horizontal="right" vertical="center"/>
    </xf>
    <xf numFmtId="0" fontId="9" fillId="4" borderId="7" xfId="0" applyFont="1" applyFill="1" applyBorder="1" applyAlignment="1">
      <alignment horizontal="center" vertical="center"/>
    </xf>
    <xf numFmtId="4" fontId="9" fillId="4" borderId="7" xfId="0" applyNumberFormat="1" applyFont="1" applyFill="1" applyBorder="1" applyAlignment="1">
      <alignment vertical="center"/>
    </xf>
    <xf numFmtId="0" fontId="0" fillId="4" borderId="8" xfId="0" applyFill="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12" fillId="4" borderId="0" xfId="0" applyFont="1" applyFill="1" applyAlignment="1">
      <alignment horizontal="left" vertical="center"/>
    </xf>
    <xf numFmtId="0" fontId="12" fillId="4" borderId="0" xfId="0" applyFont="1" applyFill="1" applyAlignment="1">
      <alignment horizontal="right" vertical="center"/>
    </xf>
    <xf numFmtId="0" fontId="24" fillId="0" borderId="0" xfId="0" applyFont="1" applyAlignment="1">
      <alignment horizontal="left" vertical="center"/>
    </xf>
    <xf numFmtId="0" fontId="25" fillId="0" borderId="0" xfId="0" applyFont="1" applyAlignment="1">
      <alignment vertical="center"/>
    </xf>
    <xf numFmtId="0" fontId="25" fillId="0" borderId="3" xfId="0" applyFont="1" applyBorder="1" applyAlignment="1">
      <alignment vertical="center"/>
    </xf>
    <xf numFmtId="0" fontId="25" fillId="0" borderId="20" xfId="0" applyFont="1" applyBorder="1" applyAlignment="1">
      <alignment horizontal="left" vertical="center"/>
    </xf>
    <xf numFmtId="0" fontId="25" fillId="0" borderId="20" xfId="0" applyFont="1" applyBorder="1" applyAlignment="1">
      <alignment vertical="center"/>
    </xf>
    <xf numFmtId="4" fontId="25" fillId="0" borderId="20" xfId="0" applyNumberFormat="1" applyFont="1" applyBorder="1" applyAlignment="1">
      <alignment vertical="center"/>
    </xf>
    <xf numFmtId="0" fontId="26" fillId="0" borderId="0" xfId="0" applyFont="1" applyAlignment="1">
      <alignment vertical="center"/>
    </xf>
    <xf numFmtId="0" fontId="26" fillId="0" borderId="3" xfId="0" applyFont="1" applyBorder="1" applyAlignment="1">
      <alignment vertical="center"/>
    </xf>
    <xf numFmtId="0" fontId="26" fillId="0" borderId="20" xfId="0" applyFont="1" applyBorder="1" applyAlignment="1">
      <alignment horizontal="left" vertical="center"/>
    </xf>
    <xf numFmtId="0" fontId="26" fillId="0" borderId="20" xfId="0" applyFont="1" applyBorder="1" applyAlignment="1">
      <alignment vertical="center"/>
    </xf>
    <xf numFmtId="4" fontId="26" fillId="0" borderId="20" xfId="0" applyNumberFormat="1" applyFont="1" applyBorder="1" applyAlignment="1">
      <alignment vertical="center"/>
    </xf>
    <xf numFmtId="0" fontId="0" fillId="0" borderId="0" xfId="0" applyAlignment="1">
      <alignment horizontal="center" vertical="center"/>
    </xf>
    <xf numFmtId="0" fontId="0" fillId="0" borderId="3" xfId="0" applyBorder="1" applyAlignment="1">
      <alignment horizontal="center" vertic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4" fontId="14" fillId="0" borderId="0" xfId="0" applyNumberFormat="1" applyFont="1"/>
    <xf numFmtId="166" fontId="27" fillId="0" borderId="12" xfId="0" applyNumberFormat="1" applyFont="1" applyBorder="1"/>
    <xf numFmtId="166" fontId="27" fillId="0" borderId="13" xfId="0" applyNumberFormat="1" applyFont="1" applyBorder="1"/>
    <xf numFmtId="4" fontId="28" fillId="0" borderId="0" xfId="0" applyNumberFormat="1" applyFont="1" applyAlignment="1">
      <alignment vertical="center"/>
    </xf>
    <xf numFmtId="0" fontId="29" fillId="0" borderId="0" xfId="0" applyFont="1"/>
    <xf numFmtId="0" fontId="29" fillId="0" borderId="3" xfId="0" applyFont="1" applyBorder="1"/>
    <xf numFmtId="0" fontId="29" fillId="0" borderId="0" xfId="0" applyFont="1" applyAlignment="1">
      <alignment horizontal="left"/>
    </xf>
    <xf numFmtId="0" fontId="25" fillId="0" borderId="0" xfId="0" applyFont="1" applyAlignment="1">
      <alignment horizontal="left"/>
    </xf>
    <xf numFmtId="4" fontId="25" fillId="0" borderId="0" xfId="0" applyNumberFormat="1" applyFont="1"/>
    <xf numFmtId="0" fontId="29" fillId="0" borderId="18" xfId="0" applyFont="1" applyBorder="1"/>
    <xf numFmtId="166" fontId="29" fillId="0" borderId="0" xfId="0" applyNumberFormat="1" applyFont="1"/>
    <xf numFmtId="166" fontId="29" fillId="0" borderId="14" xfId="0" applyNumberFormat="1" applyFont="1" applyBorder="1"/>
    <xf numFmtId="0" fontId="29" fillId="0" borderId="0" xfId="0" applyFont="1" applyAlignment="1">
      <alignment horizontal="center"/>
    </xf>
    <xf numFmtId="4" fontId="29" fillId="0" borderId="0" xfId="0" applyNumberFormat="1" applyFont="1" applyAlignment="1">
      <alignment vertical="center"/>
    </xf>
    <xf numFmtId="0" fontId="26" fillId="0" borderId="0" xfId="0" applyFont="1" applyAlignment="1">
      <alignment horizontal="left"/>
    </xf>
    <xf numFmtId="4" fontId="26" fillId="0" borderId="0" xfId="0" applyNumberFormat="1" applyFont="1"/>
    <xf numFmtId="0" fontId="0" fillId="0" borderId="3" xfId="0" applyBorder="1" applyAlignment="1" applyProtection="1">
      <alignment vertical="center"/>
      <protection locked="0"/>
    </xf>
    <xf numFmtId="0" fontId="12" fillId="0" borderId="22" xfId="0" applyFont="1" applyBorder="1" applyAlignment="1" applyProtection="1">
      <alignment horizontal="center" vertical="center"/>
      <protection locked="0"/>
    </xf>
    <xf numFmtId="49" fontId="12" fillId="0" borderId="22" xfId="0" applyNumberFormat="1"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12" fillId="0" borderId="22" xfId="0" applyFont="1" applyBorder="1" applyAlignment="1" applyProtection="1">
      <alignment horizontal="center" vertical="center" wrapText="1"/>
      <protection locked="0"/>
    </xf>
    <xf numFmtId="167" fontId="12" fillId="0" borderId="22" xfId="0" applyNumberFormat="1" applyFont="1" applyBorder="1" applyAlignment="1" applyProtection="1">
      <alignment vertical="center"/>
      <protection locked="0"/>
    </xf>
    <xf numFmtId="4" fontId="12" fillId="0" borderId="22" xfId="0" applyNumberFormat="1" applyFont="1" applyBorder="1" applyAlignment="1" applyProtection="1">
      <alignment vertical="center"/>
      <protection locked="0"/>
    </xf>
    <xf numFmtId="0" fontId="13" fillId="0" borderId="18" xfId="0" applyFont="1" applyBorder="1" applyAlignment="1">
      <alignment horizontal="left" vertical="center"/>
    </xf>
    <xf numFmtId="0" fontId="13" fillId="0" borderId="0" xfId="0" applyFont="1" applyAlignment="1">
      <alignment horizontal="center" vertical="center"/>
    </xf>
    <xf numFmtId="166" fontId="13" fillId="0" borderId="0" xfId="0" applyNumberFormat="1" applyFont="1" applyAlignment="1">
      <alignment vertical="center"/>
    </xf>
    <xf numFmtId="166" fontId="13" fillId="0" borderId="14" xfId="0" applyNumberFormat="1" applyFont="1" applyBorder="1" applyAlignment="1">
      <alignment vertical="center"/>
    </xf>
    <xf numFmtId="0" fontId="12" fillId="0" borderId="0" xfId="0" applyFont="1" applyAlignment="1">
      <alignment horizontal="left" vertical="center"/>
    </xf>
    <xf numFmtId="4" fontId="0" fillId="0" borderId="0" xfId="0" applyNumberFormat="1" applyAlignment="1">
      <alignment vertical="center"/>
    </xf>
    <xf numFmtId="0" fontId="13" fillId="0" borderId="19" xfId="0" applyFont="1" applyBorder="1" applyAlignment="1">
      <alignment horizontal="left" vertical="center"/>
    </xf>
    <xf numFmtId="0" fontId="13" fillId="0" borderId="20" xfId="0" applyFont="1" applyBorder="1" applyAlignment="1">
      <alignment horizontal="center" vertical="center"/>
    </xf>
    <xf numFmtId="166" fontId="13" fillId="0" borderId="20" xfId="0" applyNumberFormat="1" applyFont="1" applyBorder="1" applyAlignment="1">
      <alignment vertical="center"/>
    </xf>
    <xf numFmtId="166" fontId="13" fillId="0" borderId="21" xfId="0" applyNumberFormat="1" applyFont="1" applyBorder="1" applyAlignment="1">
      <alignment vertical="center"/>
    </xf>
    <xf numFmtId="0" fontId="13" fillId="0" borderId="0" xfId="0" applyFont="1" applyAlignment="1">
      <alignment horizontal="center" vertical="center" wrapText="1"/>
    </xf>
    <xf numFmtId="0" fontId="12" fillId="0" borderId="0" xfId="0" applyFont="1" applyAlignment="1">
      <alignment horizontal="left" vertical="center" wrapText="1"/>
    </xf>
    <xf numFmtId="0" fontId="0" fillId="0" borderId="0" xfId="0" applyAlignment="1">
      <alignment horizontal="left" vertical="center" wrapText="1"/>
    </xf>
    <xf numFmtId="0" fontId="25" fillId="0" borderId="0" xfId="0" applyFont="1" applyAlignment="1">
      <alignment horizontal="left" wrapText="1"/>
    </xf>
    <xf numFmtId="0" fontId="11" fillId="0" borderId="11" xfId="0" applyFont="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7" xfId="0" applyFont="1" applyFill="1" applyBorder="1" applyAlignment="1">
      <alignment horizontal="right" vertical="center"/>
    </xf>
    <xf numFmtId="0" fontId="12" fillId="4" borderId="8" xfId="0" applyFont="1" applyFill="1" applyBorder="1" applyAlignment="1">
      <alignment horizontal="center" vertical="center"/>
    </xf>
    <xf numFmtId="4" fontId="14" fillId="0" borderId="0" xfId="0" applyNumberFormat="1" applyFont="1" applyAlignment="1">
      <alignment horizontal="right" vertical="center"/>
    </xf>
    <xf numFmtId="4" fontId="14" fillId="0" borderId="0" xfId="0" applyNumberFormat="1" applyFont="1" applyAlignment="1">
      <alignment vertical="center"/>
    </xf>
    <xf numFmtId="0" fontId="19" fillId="0" borderId="0" xfId="0" applyFont="1" applyAlignment="1">
      <alignment horizontal="left" vertical="center" wrapText="1"/>
    </xf>
    <xf numFmtId="4" fontId="20" fillId="0" borderId="0" xfId="0" applyNumberFormat="1" applyFont="1" applyAlignment="1">
      <alignment vertical="center"/>
    </xf>
  </cellXfs>
  <cellStyles count="2">
    <cellStyle name="Hypertextový odkaz" xfId="1" builtinId="8"/>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2D2D2"/>
      <rgbColor rgb="FF000080"/>
      <rgbColor rgb="FFFF00FF"/>
      <rgbColor rgb="FFFFFF00"/>
      <rgbColor rgb="FF00FFFF"/>
      <rgbColor rgb="FF800080"/>
      <rgbColor rgb="FF960000"/>
      <rgbColor rgb="FF008080"/>
      <rgbColor rgb="FF0000FF"/>
      <rgbColor rgb="FF00CCFF"/>
      <rgbColor rgb="FFCCFFFF"/>
      <rgbColor rgb="FFCCFFCC"/>
      <rgbColor rgb="FFFFFF99"/>
      <rgbColor rgb="FFBEBEBE"/>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464646"/>
      <rgbColor rgb="FFC9211E"/>
      <rgbColor rgb="FF993366"/>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258840</xdr:colOff>
      <xdr:row>1</xdr:row>
      <xdr:rowOff>96120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0" y="0"/>
          <a:ext cx="258840" cy="2588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258840</xdr:colOff>
      <xdr:row>1</xdr:row>
      <xdr:rowOff>96120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xdr:blipFill>
      <xdr:spPr>
        <a:xfrm>
          <a:off x="0" y="0"/>
          <a:ext cx="258840" cy="2588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258840</xdr:colOff>
      <xdr:row>1</xdr:row>
      <xdr:rowOff>96120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xdr:blipFill>
      <xdr:spPr>
        <a:xfrm>
          <a:off x="0" y="0"/>
          <a:ext cx="258840" cy="2588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8"/>
  <sheetViews>
    <sheetView showGridLines="0" topLeftCell="A38" zoomScaleNormal="100" workbookViewId="0"/>
  </sheetViews>
  <sheetFormatPr baseColWidth="10" defaultColWidth="8.5" defaultRowHeight="11"/>
  <cols>
    <col min="1" max="1" width="8.75" customWidth="1"/>
    <col min="2" max="2" width="1.75" customWidth="1"/>
    <col min="3" max="3" width="4.5" customWidth="1"/>
    <col min="4" max="33" width="2.75" customWidth="1"/>
    <col min="34" max="34" width="3.5" customWidth="1"/>
    <col min="35" max="35" width="42.25" customWidth="1"/>
    <col min="36" max="37" width="2.5" customWidth="1"/>
    <col min="38" max="38" width="8.75" customWidth="1"/>
    <col min="39" max="39" width="3.5" customWidth="1"/>
    <col min="40" max="40" width="14.25" customWidth="1"/>
    <col min="41" max="41" width="8" customWidth="1"/>
    <col min="42" max="42" width="4.5" customWidth="1"/>
    <col min="43" max="43" width="16.75" hidden="1" customWidth="1"/>
    <col min="44" max="44" width="14.5" customWidth="1"/>
    <col min="45" max="47" width="27.75" hidden="1" customWidth="1"/>
    <col min="48" max="49" width="23.25" hidden="1" customWidth="1"/>
    <col min="50" max="51" width="26.75" hidden="1" customWidth="1"/>
    <col min="52" max="52" width="23.25" hidden="1" customWidth="1"/>
    <col min="53" max="53" width="20.5" hidden="1" customWidth="1"/>
    <col min="54" max="54" width="26.75" hidden="1" customWidth="1"/>
    <col min="55" max="55" width="23.25" hidden="1" customWidth="1"/>
    <col min="56" max="56" width="20.5" hidden="1" customWidth="1"/>
    <col min="57" max="57" width="71.25" customWidth="1"/>
    <col min="71" max="91" width="9.25" hidden="1" customWidth="1"/>
  </cols>
  <sheetData>
    <row r="1" spans="1:74">
      <c r="A1" s="15" t="s">
        <v>0</v>
      </c>
      <c r="AZ1" s="15"/>
      <c r="BA1" s="15" t="s">
        <v>1</v>
      </c>
      <c r="BB1" s="15"/>
      <c r="BT1" s="15" t="s">
        <v>2</v>
      </c>
      <c r="BU1" s="15" t="s">
        <v>2</v>
      </c>
      <c r="BV1" s="15" t="s">
        <v>3</v>
      </c>
    </row>
    <row r="2" spans="1:74" ht="37" customHeight="1">
      <c r="AR2" s="14" t="s">
        <v>4</v>
      </c>
      <c r="AS2" s="14"/>
      <c r="AT2" s="14"/>
      <c r="AU2" s="14"/>
      <c r="AV2" s="14"/>
      <c r="AW2" s="14"/>
      <c r="AX2" s="14"/>
      <c r="AY2" s="14"/>
      <c r="AZ2" s="14"/>
      <c r="BA2" s="14"/>
      <c r="BB2" s="14"/>
      <c r="BC2" s="14"/>
      <c r="BD2" s="14"/>
      <c r="BE2" s="14"/>
      <c r="BS2" s="16" t="s">
        <v>5</v>
      </c>
      <c r="BT2" s="16" t="s">
        <v>6</v>
      </c>
    </row>
    <row r="3" spans="1:74" ht="7"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5</v>
      </c>
      <c r="BT3" s="16" t="s">
        <v>7</v>
      </c>
    </row>
    <row r="4" spans="1:74" ht="25" customHeight="1">
      <c r="B4" s="19"/>
      <c r="D4" s="20" t="s">
        <v>8</v>
      </c>
      <c r="AR4" s="19"/>
      <c r="AS4" s="21" t="s">
        <v>9</v>
      </c>
      <c r="BS4" s="16" t="s">
        <v>10</v>
      </c>
    </row>
    <row r="5" spans="1:74" ht="12" customHeight="1">
      <c r="B5" s="19"/>
      <c r="D5" s="22" t="s">
        <v>11</v>
      </c>
      <c r="K5" s="11" t="s">
        <v>12</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R5" s="19"/>
      <c r="BS5" s="16" t="s">
        <v>5</v>
      </c>
    </row>
    <row r="6" spans="1:74" ht="37" customHeight="1">
      <c r="B6" s="19"/>
      <c r="D6" s="24" t="s">
        <v>13</v>
      </c>
      <c r="K6" s="10" t="s">
        <v>14</v>
      </c>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R6" s="19"/>
      <c r="BS6" s="16" t="s">
        <v>5</v>
      </c>
    </row>
    <row r="7" spans="1:74" ht="12" customHeight="1">
      <c r="B7" s="19"/>
      <c r="D7" s="25" t="s">
        <v>15</v>
      </c>
      <c r="K7" s="23"/>
      <c r="AK7" s="25" t="s">
        <v>16</v>
      </c>
      <c r="AN7" s="23"/>
      <c r="AR7" s="19"/>
      <c r="BS7" s="16" t="s">
        <v>5</v>
      </c>
    </row>
    <row r="8" spans="1:74" ht="12" customHeight="1">
      <c r="B8" s="19"/>
      <c r="D8" s="25" t="s">
        <v>17</v>
      </c>
      <c r="K8" s="23" t="s">
        <v>18</v>
      </c>
      <c r="AK8" s="25" t="s">
        <v>19</v>
      </c>
      <c r="AN8" s="23" t="s">
        <v>20</v>
      </c>
      <c r="AR8" s="19"/>
      <c r="BS8" s="16" t="s">
        <v>5</v>
      </c>
    </row>
    <row r="9" spans="1:74" ht="14.5" customHeight="1">
      <c r="B9" s="19"/>
      <c r="AR9" s="19"/>
      <c r="BS9" s="16" t="s">
        <v>5</v>
      </c>
    </row>
    <row r="10" spans="1:74" ht="12" customHeight="1">
      <c r="B10" s="19"/>
      <c r="D10" s="25" t="s">
        <v>21</v>
      </c>
      <c r="AK10" s="25" t="s">
        <v>22</v>
      </c>
      <c r="AN10" s="23"/>
      <c r="AR10" s="19"/>
      <c r="BS10" s="16" t="s">
        <v>5</v>
      </c>
    </row>
    <row r="11" spans="1:74" ht="18.5" customHeight="1">
      <c r="B11" s="19"/>
      <c r="E11" s="23" t="s">
        <v>18</v>
      </c>
      <c r="AK11" s="25" t="s">
        <v>23</v>
      </c>
      <c r="AN11" s="23"/>
      <c r="AR11" s="19"/>
      <c r="BS11" s="16" t="s">
        <v>5</v>
      </c>
    </row>
    <row r="12" spans="1:74" ht="7" customHeight="1">
      <c r="B12" s="19"/>
      <c r="AR12" s="19"/>
      <c r="BS12" s="16" t="s">
        <v>5</v>
      </c>
    </row>
    <row r="13" spans="1:74" ht="12" customHeight="1">
      <c r="B13" s="19"/>
      <c r="D13" s="25" t="s">
        <v>24</v>
      </c>
      <c r="AK13" s="25" t="s">
        <v>22</v>
      </c>
      <c r="AN13" s="23"/>
      <c r="AR13" s="19"/>
      <c r="BS13" s="16" t="s">
        <v>5</v>
      </c>
    </row>
    <row r="14" spans="1:74" ht="13">
      <c r="B14" s="19"/>
      <c r="E14" s="23" t="s">
        <v>18</v>
      </c>
      <c r="AK14" s="25" t="s">
        <v>23</v>
      </c>
      <c r="AN14" s="23"/>
      <c r="AR14" s="19"/>
      <c r="BS14" s="16" t="s">
        <v>5</v>
      </c>
    </row>
    <row r="15" spans="1:74" ht="7" customHeight="1">
      <c r="B15" s="19"/>
      <c r="AR15" s="19"/>
      <c r="BS15" s="16" t="s">
        <v>2</v>
      </c>
    </row>
    <row r="16" spans="1:74" ht="12" customHeight="1">
      <c r="B16" s="19"/>
      <c r="D16" s="25" t="s">
        <v>25</v>
      </c>
      <c r="AK16" s="25" t="s">
        <v>22</v>
      </c>
      <c r="AN16" s="23"/>
      <c r="AR16" s="19"/>
      <c r="BS16" s="16" t="s">
        <v>2</v>
      </c>
    </row>
    <row r="17" spans="2:71" ht="18.5" customHeight="1">
      <c r="B17" s="19"/>
      <c r="E17" s="23" t="s">
        <v>18</v>
      </c>
      <c r="AK17" s="25" t="s">
        <v>23</v>
      </c>
      <c r="AN17" s="23"/>
      <c r="AR17" s="19"/>
      <c r="BS17" s="16" t="s">
        <v>26</v>
      </c>
    </row>
    <row r="18" spans="2:71" ht="7" customHeight="1">
      <c r="B18" s="19"/>
      <c r="AR18" s="19"/>
      <c r="BS18" s="16" t="s">
        <v>5</v>
      </c>
    </row>
    <row r="19" spans="2:71" ht="12" customHeight="1">
      <c r="B19" s="19"/>
      <c r="D19" s="25" t="s">
        <v>27</v>
      </c>
      <c r="AK19" s="25" t="s">
        <v>22</v>
      </c>
      <c r="AN19" s="23"/>
      <c r="AR19" s="19"/>
      <c r="BS19" s="16" t="s">
        <v>5</v>
      </c>
    </row>
    <row r="20" spans="2:71" ht="18.5" customHeight="1">
      <c r="B20" s="19"/>
      <c r="E20" s="23" t="s">
        <v>18</v>
      </c>
      <c r="AK20" s="25" t="s">
        <v>23</v>
      </c>
      <c r="AN20" s="23"/>
      <c r="AR20" s="19"/>
      <c r="BS20" s="16" t="s">
        <v>26</v>
      </c>
    </row>
    <row r="21" spans="2:71" ht="7" customHeight="1">
      <c r="B21" s="19"/>
      <c r="AR21" s="19"/>
    </row>
    <row r="22" spans="2:71" ht="12" customHeight="1">
      <c r="B22" s="19"/>
      <c r="D22" s="25" t="s">
        <v>28</v>
      </c>
      <c r="AR22" s="19"/>
    </row>
    <row r="23" spans="2:71" ht="14.5" customHeight="1">
      <c r="B23" s="19"/>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R23" s="19"/>
    </row>
    <row r="24" spans="2:71" ht="7" customHeight="1">
      <c r="B24" s="19"/>
      <c r="AR24" s="19"/>
    </row>
    <row r="25" spans="2:71" ht="7" customHeight="1">
      <c r="B25" s="19"/>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R25" s="19"/>
    </row>
    <row r="26" spans="2:71" s="27" customFormat="1" ht="26" customHeight="1">
      <c r="B26" s="28"/>
      <c r="D26" s="29" t="s">
        <v>29</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9">
        <f>ROUND(AG94,2)</f>
        <v>0</v>
      </c>
      <c r="AL26" s="9"/>
      <c r="AM26" s="9"/>
      <c r="AN26" s="9"/>
      <c r="AO26" s="9"/>
      <c r="AR26" s="28"/>
    </row>
    <row r="27" spans="2:71" s="27" customFormat="1" ht="7" customHeight="1">
      <c r="B27" s="28"/>
      <c r="AR27" s="28"/>
    </row>
    <row r="28" spans="2:71" s="27" customFormat="1" ht="13">
      <c r="B28" s="28"/>
      <c r="L28" s="8" t="s">
        <v>30</v>
      </c>
      <c r="M28" s="8"/>
      <c r="N28" s="8"/>
      <c r="O28" s="8"/>
      <c r="P28" s="8"/>
      <c r="W28" s="8" t="s">
        <v>31</v>
      </c>
      <c r="X28" s="8"/>
      <c r="Y28" s="8"/>
      <c r="Z28" s="8"/>
      <c r="AA28" s="8"/>
      <c r="AB28" s="8"/>
      <c r="AC28" s="8"/>
      <c r="AD28" s="8"/>
      <c r="AE28" s="8"/>
      <c r="AK28" s="8" t="s">
        <v>32</v>
      </c>
      <c r="AL28" s="8"/>
      <c r="AM28" s="8"/>
      <c r="AN28" s="8"/>
      <c r="AO28" s="8"/>
      <c r="AR28" s="28"/>
    </row>
    <row r="29" spans="2:71" s="32" customFormat="1" ht="14.5" customHeight="1">
      <c r="B29" s="33"/>
      <c r="D29" s="25" t="s">
        <v>33</v>
      </c>
      <c r="F29" s="25" t="s">
        <v>34</v>
      </c>
      <c r="L29" s="7">
        <v>0.21</v>
      </c>
      <c r="M29" s="7"/>
      <c r="N29" s="7"/>
      <c r="O29" s="7"/>
      <c r="P29" s="7"/>
      <c r="W29" s="6">
        <f>ROUND(AZ94, 2)</f>
        <v>0</v>
      </c>
      <c r="X29" s="6"/>
      <c r="Y29" s="6"/>
      <c r="Z29" s="6"/>
      <c r="AA29" s="6"/>
      <c r="AB29" s="6"/>
      <c r="AC29" s="6"/>
      <c r="AD29" s="6"/>
      <c r="AE29" s="6"/>
      <c r="AK29" s="6">
        <f>ROUND(AV94, 2)</f>
        <v>0</v>
      </c>
      <c r="AL29" s="6"/>
      <c r="AM29" s="6"/>
      <c r="AN29" s="6"/>
      <c r="AO29" s="6"/>
      <c r="AR29" s="33"/>
    </row>
    <row r="30" spans="2:71" s="32" customFormat="1" ht="14.5" customHeight="1">
      <c r="B30" s="33"/>
      <c r="F30" s="25" t="s">
        <v>35</v>
      </c>
      <c r="L30" s="7">
        <v>0.12</v>
      </c>
      <c r="M30" s="7"/>
      <c r="N30" s="7"/>
      <c r="O30" s="7"/>
      <c r="P30" s="7"/>
      <c r="W30" s="6">
        <f>ROUND(BA94, 2)</f>
        <v>0</v>
      </c>
      <c r="X30" s="6"/>
      <c r="Y30" s="6"/>
      <c r="Z30" s="6"/>
      <c r="AA30" s="6"/>
      <c r="AB30" s="6"/>
      <c r="AC30" s="6"/>
      <c r="AD30" s="6"/>
      <c r="AE30" s="6"/>
      <c r="AK30" s="6">
        <f>ROUND(AW94, 2)</f>
        <v>0</v>
      </c>
      <c r="AL30" s="6"/>
      <c r="AM30" s="6"/>
      <c r="AN30" s="6"/>
      <c r="AO30" s="6"/>
      <c r="AR30" s="33"/>
    </row>
    <row r="31" spans="2:71" s="32" customFormat="1" ht="14.5" hidden="1" customHeight="1">
      <c r="B31" s="33"/>
      <c r="F31" s="25" t="s">
        <v>36</v>
      </c>
      <c r="L31" s="7">
        <v>0.21</v>
      </c>
      <c r="M31" s="7"/>
      <c r="N31" s="7"/>
      <c r="O31" s="7"/>
      <c r="P31" s="7"/>
      <c r="W31" s="6">
        <f>ROUND(BB94, 2)</f>
        <v>0</v>
      </c>
      <c r="X31" s="6"/>
      <c r="Y31" s="6"/>
      <c r="Z31" s="6"/>
      <c r="AA31" s="6"/>
      <c r="AB31" s="6"/>
      <c r="AC31" s="6"/>
      <c r="AD31" s="6"/>
      <c r="AE31" s="6"/>
      <c r="AK31" s="6">
        <v>0</v>
      </c>
      <c r="AL31" s="6"/>
      <c r="AM31" s="6"/>
      <c r="AN31" s="6"/>
      <c r="AO31" s="6"/>
      <c r="AR31" s="33"/>
    </row>
    <row r="32" spans="2:71" s="32" customFormat="1" ht="14.5" hidden="1" customHeight="1">
      <c r="B32" s="33"/>
      <c r="F32" s="25" t="s">
        <v>37</v>
      </c>
      <c r="L32" s="7">
        <v>0.12</v>
      </c>
      <c r="M32" s="7"/>
      <c r="N32" s="7"/>
      <c r="O32" s="7"/>
      <c r="P32" s="7"/>
      <c r="W32" s="6">
        <f>ROUND(BC94, 2)</f>
        <v>0</v>
      </c>
      <c r="X32" s="6"/>
      <c r="Y32" s="6"/>
      <c r="Z32" s="6"/>
      <c r="AA32" s="6"/>
      <c r="AB32" s="6"/>
      <c r="AC32" s="6"/>
      <c r="AD32" s="6"/>
      <c r="AE32" s="6"/>
      <c r="AK32" s="6">
        <v>0</v>
      </c>
      <c r="AL32" s="6"/>
      <c r="AM32" s="6"/>
      <c r="AN32" s="6"/>
      <c r="AO32" s="6"/>
      <c r="AR32" s="33"/>
    </row>
    <row r="33" spans="2:44" s="32" customFormat="1" ht="14.5" hidden="1" customHeight="1">
      <c r="B33" s="33"/>
      <c r="F33" s="25" t="s">
        <v>38</v>
      </c>
      <c r="L33" s="7">
        <v>0</v>
      </c>
      <c r="M33" s="7"/>
      <c r="N33" s="7"/>
      <c r="O33" s="7"/>
      <c r="P33" s="7"/>
      <c r="W33" s="6">
        <f>ROUND(BD94, 2)</f>
        <v>0</v>
      </c>
      <c r="X33" s="6"/>
      <c r="Y33" s="6"/>
      <c r="Z33" s="6"/>
      <c r="AA33" s="6"/>
      <c r="AB33" s="6"/>
      <c r="AC33" s="6"/>
      <c r="AD33" s="6"/>
      <c r="AE33" s="6"/>
      <c r="AK33" s="6">
        <v>0</v>
      </c>
      <c r="AL33" s="6"/>
      <c r="AM33" s="6"/>
      <c r="AN33" s="6"/>
      <c r="AO33" s="6"/>
      <c r="AR33" s="33"/>
    </row>
    <row r="34" spans="2:44" s="27" customFormat="1" ht="7" customHeight="1">
      <c r="B34" s="28"/>
      <c r="AR34" s="28"/>
    </row>
    <row r="35" spans="2:44" s="27" customFormat="1" ht="26" customHeight="1">
      <c r="B35" s="28"/>
      <c r="C35" s="34"/>
      <c r="D35" s="35" t="s">
        <v>39</v>
      </c>
      <c r="E35" s="36"/>
      <c r="F35" s="36"/>
      <c r="G35" s="36"/>
      <c r="H35" s="36"/>
      <c r="I35" s="36"/>
      <c r="J35" s="36"/>
      <c r="K35" s="36"/>
      <c r="L35" s="36"/>
      <c r="M35" s="36"/>
      <c r="N35" s="36"/>
      <c r="O35" s="36"/>
      <c r="P35" s="36"/>
      <c r="Q35" s="36"/>
      <c r="R35" s="36"/>
      <c r="S35" s="36"/>
      <c r="T35" s="37" t="s">
        <v>40</v>
      </c>
      <c r="U35" s="36"/>
      <c r="V35" s="36"/>
      <c r="W35" s="36"/>
      <c r="X35" s="5" t="s">
        <v>41</v>
      </c>
      <c r="Y35" s="5"/>
      <c r="Z35" s="5"/>
      <c r="AA35" s="5"/>
      <c r="AB35" s="5"/>
      <c r="AC35" s="36"/>
      <c r="AD35" s="36"/>
      <c r="AE35" s="36"/>
      <c r="AF35" s="36"/>
      <c r="AG35" s="36"/>
      <c r="AH35" s="36"/>
      <c r="AI35" s="36"/>
      <c r="AJ35" s="36"/>
      <c r="AK35" s="4">
        <f>SUM(AK26:AK33)</f>
        <v>0</v>
      </c>
      <c r="AL35" s="4"/>
      <c r="AM35" s="4"/>
      <c r="AN35" s="4"/>
      <c r="AO35" s="4"/>
      <c r="AP35" s="34"/>
      <c r="AQ35" s="34"/>
      <c r="AR35" s="28"/>
    </row>
    <row r="36" spans="2:44" s="27" customFormat="1" ht="7" customHeight="1">
      <c r="B36" s="28"/>
      <c r="AR36" s="28"/>
    </row>
    <row r="37" spans="2:44" s="27" customFormat="1" ht="14.5" customHeight="1">
      <c r="B37" s="28"/>
      <c r="AR37" s="28"/>
    </row>
    <row r="38" spans="2:44" ht="14.5" customHeight="1">
      <c r="B38" s="19"/>
      <c r="AR38" s="19"/>
    </row>
    <row r="39" spans="2:44" ht="14.5" customHeight="1">
      <c r="B39" s="19"/>
      <c r="AR39" s="19"/>
    </row>
    <row r="40" spans="2:44" ht="14.5" customHeight="1">
      <c r="B40" s="19"/>
      <c r="AR40" s="19"/>
    </row>
    <row r="41" spans="2:44" ht="14.5" customHeight="1">
      <c r="B41" s="19"/>
      <c r="AR41" s="19"/>
    </row>
    <row r="42" spans="2:44" ht="14.5" customHeight="1">
      <c r="B42" s="19"/>
      <c r="AR42" s="19"/>
    </row>
    <row r="43" spans="2:44" ht="14.5" customHeight="1">
      <c r="B43" s="19"/>
      <c r="AR43" s="19"/>
    </row>
    <row r="44" spans="2:44" ht="14.5" customHeight="1">
      <c r="B44" s="19"/>
      <c r="AR44" s="19"/>
    </row>
    <row r="45" spans="2:44" ht="14.5" customHeight="1">
      <c r="B45" s="19"/>
      <c r="AR45" s="19"/>
    </row>
    <row r="46" spans="2:44" ht="14.5" customHeight="1">
      <c r="B46" s="19"/>
      <c r="AR46" s="19"/>
    </row>
    <row r="47" spans="2:44" ht="14.5" customHeight="1">
      <c r="B47" s="19"/>
      <c r="AR47" s="19"/>
    </row>
    <row r="48" spans="2:44" ht="14.5" customHeight="1">
      <c r="B48" s="19"/>
      <c r="AR48" s="19"/>
    </row>
    <row r="49" spans="2:44" s="27" customFormat="1" ht="14.5" customHeight="1">
      <c r="B49" s="28"/>
      <c r="D49" s="38" t="s">
        <v>42</v>
      </c>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8" t="s">
        <v>43</v>
      </c>
      <c r="AI49" s="39"/>
      <c r="AJ49" s="39"/>
      <c r="AK49" s="39"/>
      <c r="AL49" s="39"/>
      <c r="AM49" s="39"/>
      <c r="AN49" s="39"/>
      <c r="AO49" s="39"/>
      <c r="AR49" s="28"/>
    </row>
    <row r="50" spans="2:44">
      <c r="B50" s="19"/>
      <c r="AR50" s="19"/>
    </row>
    <row r="51" spans="2:44">
      <c r="B51" s="19"/>
      <c r="AR51" s="19"/>
    </row>
    <row r="52" spans="2:44">
      <c r="B52" s="19"/>
      <c r="AR52" s="19"/>
    </row>
    <row r="53" spans="2:44">
      <c r="B53" s="19"/>
      <c r="AR53" s="19"/>
    </row>
    <row r="54" spans="2:44">
      <c r="B54" s="19"/>
      <c r="AR54" s="19"/>
    </row>
    <row r="55" spans="2:44">
      <c r="B55" s="19"/>
      <c r="AR55" s="19"/>
    </row>
    <row r="56" spans="2:44">
      <c r="B56" s="19"/>
      <c r="AR56" s="19"/>
    </row>
    <row r="57" spans="2:44">
      <c r="B57" s="19"/>
      <c r="AR57" s="19"/>
    </row>
    <row r="58" spans="2:44">
      <c r="B58" s="19"/>
      <c r="AR58" s="19"/>
    </row>
    <row r="59" spans="2:44">
      <c r="B59" s="19"/>
      <c r="AR59" s="19"/>
    </row>
    <row r="60" spans="2:44" s="27" customFormat="1" ht="13">
      <c r="B60" s="28"/>
      <c r="D60" s="40" t="s">
        <v>44</v>
      </c>
      <c r="E60" s="30"/>
      <c r="F60" s="30"/>
      <c r="G60" s="30"/>
      <c r="H60" s="30"/>
      <c r="I60" s="30"/>
      <c r="J60" s="30"/>
      <c r="K60" s="30"/>
      <c r="L60" s="30"/>
      <c r="M60" s="30"/>
      <c r="N60" s="30"/>
      <c r="O60" s="30"/>
      <c r="P60" s="30"/>
      <c r="Q60" s="30"/>
      <c r="R60" s="30"/>
      <c r="S60" s="30"/>
      <c r="T60" s="30"/>
      <c r="U60" s="30"/>
      <c r="V60" s="40" t="s">
        <v>45</v>
      </c>
      <c r="W60" s="30"/>
      <c r="X60" s="30"/>
      <c r="Y60" s="30"/>
      <c r="Z60" s="30"/>
      <c r="AA60" s="30"/>
      <c r="AB60" s="30"/>
      <c r="AC60" s="30"/>
      <c r="AD60" s="30"/>
      <c r="AE60" s="30"/>
      <c r="AF60" s="30"/>
      <c r="AG60" s="30"/>
      <c r="AH60" s="40" t="s">
        <v>44</v>
      </c>
      <c r="AI60" s="30"/>
      <c r="AJ60" s="30"/>
      <c r="AK60" s="30"/>
      <c r="AL60" s="30"/>
      <c r="AM60" s="40" t="s">
        <v>45</v>
      </c>
      <c r="AN60" s="30"/>
      <c r="AO60" s="30"/>
      <c r="AR60" s="28"/>
    </row>
    <row r="61" spans="2:44">
      <c r="B61" s="19"/>
      <c r="AR61" s="19"/>
    </row>
    <row r="62" spans="2:44">
      <c r="B62" s="19"/>
      <c r="AR62" s="19"/>
    </row>
    <row r="63" spans="2:44">
      <c r="B63" s="19"/>
      <c r="AR63" s="19"/>
    </row>
    <row r="64" spans="2:44" s="27" customFormat="1" ht="13">
      <c r="B64" s="28"/>
      <c r="D64" s="38" t="s">
        <v>46</v>
      </c>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8" t="s">
        <v>47</v>
      </c>
      <c r="AI64" s="39"/>
      <c r="AJ64" s="39"/>
      <c r="AK64" s="39"/>
      <c r="AL64" s="39"/>
      <c r="AM64" s="39"/>
      <c r="AN64" s="39"/>
      <c r="AO64" s="39"/>
      <c r="AR64" s="28"/>
    </row>
    <row r="65" spans="2:44">
      <c r="B65" s="19"/>
      <c r="AR65" s="19"/>
    </row>
    <row r="66" spans="2:44">
      <c r="B66" s="19"/>
      <c r="AR66" s="19"/>
    </row>
    <row r="67" spans="2:44">
      <c r="B67" s="19"/>
      <c r="AR67" s="19"/>
    </row>
    <row r="68" spans="2:44">
      <c r="B68" s="19"/>
      <c r="AR68" s="19"/>
    </row>
    <row r="69" spans="2:44">
      <c r="B69" s="19"/>
      <c r="AR69" s="19"/>
    </row>
    <row r="70" spans="2:44">
      <c r="B70" s="19"/>
      <c r="AR70" s="19"/>
    </row>
    <row r="71" spans="2:44">
      <c r="B71" s="19"/>
      <c r="AR71" s="19"/>
    </row>
    <row r="72" spans="2:44">
      <c r="B72" s="19"/>
      <c r="AR72" s="19"/>
    </row>
    <row r="73" spans="2:44">
      <c r="B73" s="19"/>
      <c r="AR73" s="19"/>
    </row>
    <row r="74" spans="2:44">
      <c r="B74" s="19"/>
      <c r="AR74" s="19"/>
    </row>
    <row r="75" spans="2:44" s="27" customFormat="1" ht="13">
      <c r="B75" s="28"/>
      <c r="D75" s="40" t="s">
        <v>44</v>
      </c>
      <c r="E75" s="30"/>
      <c r="F75" s="30"/>
      <c r="G75" s="30"/>
      <c r="H75" s="30"/>
      <c r="I75" s="30"/>
      <c r="J75" s="30"/>
      <c r="K75" s="30"/>
      <c r="L75" s="30"/>
      <c r="M75" s="30"/>
      <c r="N75" s="30"/>
      <c r="O75" s="30"/>
      <c r="P75" s="30"/>
      <c r="Q75" s="30"/>
      <c r="R75" s="30"/>
      <c r="S75" s="30"/>
      <c r="T75" s="30"/>
      <c r="U75" s="30"/>
      <c r="V75" s="40" t="s">
        <v>45</v>
      </c>
      <c r="W75" s="30"/>
      <c r="X75" s="30"/>
      <c r="Y75" s="30"/>
      <c r="Z75" s="30"/>
      <c r="AA75" s="30"/>
      <c r="AB75" s="30"/>
      <c r="AC75" s="30"/>
      <c r="AD75" s="30"/>
      <c r="AE75" s="30"/>
      <c r="AF75" s="30"/>
      <c r="AG75" s="30"/>
      <c r="AH75" s="40" t="s">
        <v>44</v>
      </c>
      <c r="AI75" s="30"/>
      <c r="AJ75" s="30"/>
      <c r="AK75" s="30"/>
      <c r="AL75" s="30"/>
      <c r="AM75" s="40" t="s">
        <v>45</v>
      </c>
      <c r="AN75" s="30"/>
      <c r="AO75" s="30"/>
      <c r="AR75" s="28"/>
    </row>
    <row r="76" spans="2:44" s="27" customFormat="1">
      <c r="B76" s="28"/>
      <c r="AR76" s="28"/>
    </row>
    <row r="77" spans="2:44" s="27" customFormat="1" ht="7" customHeight="1">
      <c r="B77" s="41"/>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28"/>
    </row>
    <row r="81" spans="1:91" s="27" customFormat="1" ht="7" customHeight="1">
      <c r="B81" s="43"/>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28"/>
    </row>
    <row r="82" spans="1:91" s="27" customFormat="1" ht="25" customHeight="1">
      <c r="B82" s="28"/>
      <c r="C82" s="20" t="s">
        <v>48</v>
      </c>
      <c r="AR82" s="28"/>
    </row>
    <row r="83" spans="1:91" s="27" customFormat="1" ht="7" customHeight="1">
      <c r="B83" s="28"/>
      <c r="AR83" s="28"/>
    </row>
    <row r="84" spans="1:91" s="45" customFormat="1" ht="12" customHeight="1">
      <c r="B84" s="46"/>
      <c r="C84" s="25" t="s">
        <v>11</v>
      </c>
      <c r="L84" s="45" t="str">
        <f>K5</f>
        <v>02_25_III</v>
      </c>
      <c r="AR84" s="46"/>
    </row>
    <row r="85" spans="1:91" s="47" customFormat="1" ht="37" customHeight="1">
      <c r="B85" s="48"/>
      <c r="C85" s="49" t="s">
        <v>13</v>
      </c>
      <c r="L85" s="3" t="str">
        <f>K6</f>
        <v>Vybudování nového výtahu a modernizace gastro provozu(71)</v>
      </c>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R85" s="48"/>
    </row>
    <row r="86" spans="1:91" s="27" customFormat="1" ht="7" customHeight="1">
      <c r="B86" s="28"/>
      <c r="AR86" s="28"/>
    </row>
    <row r="87" spans="1:91" s="27" customFormat="1" ht="12" customHeight="1">
      <c r="B87" s="28"/>
      <c r="C87" s="25" t="s">
        <v>17</v>
      </c>
      <c r="L87" s="50" t="str">
        <f>IF(K8="","",K8)</f>
        <v xml:space="preserve"> </v>
      </c>
      <c r="AI87" s="25" t="s">
        <v>19</v>
      </c>
      <c r="AM87" s="2" t="str">
        <f>IF(AN8= "","",AN8)</f>
        <v>15. 10. 2025</v>
      </c>
      <c r="AN87" s="2"/>
      <c r="AR87" s="28"/>
    </row>
    <row r="88" spans="1:91" s="27" customFormat="1" ht="7" customHeight="1">
      <c r="B88" s="28"/>
      <c r="AR88" s="28"/>
    </row>
    <row r="89" spans="1:91" s="27" customFormat="1" ht="15.5" customHeight="1">
      <c r="B89" s="28"/>
      <c r="C89" s="25" t="s">
        <v>21</v>
      </c>
      <c r="L89" s="45" t="str">
        <f>IF(E11= "","",E11)</f>
        <v xml:space="preserve"> </v>
      </c>
      <c r="AI89" s="25" t="s">
        <v>25</v>
      </c>
      <c r="AM89" s="1" t="str">
        <f>IF(E17="","",E17)</f>
        <v xml:space="preserve"> </v>
      </c>
      <c r="AN89" s="1"/>
      <c r="AO89" s="1"/>
      <c r="AP89" s="1"/>
      <c r="AR89" s="28"/>
      <c r="AS89" s="156" t="s">
        <v>49</v>
      </c>
      <c r="AT89" s="156"/>
      <c r="AU89" s="52"/>
      <c r="AV89" s="52"/>
      <c r="AW89" s="52"/>
      <c r="AX89" s="52"/>
      <c r="AY89" s="52"/>
      <c r="AZ89" s="52"/>
      <c r="BA89" s="52"/>
      <c r="BB89" s="52"/>
      <c r="BC89" s="52"/>
      <c r="BD89" s="53"/>
    </row>
    <row r="90" spans="1:91" s="27" customFormat="1" ht="15.5" customHeight="1">
      <c r="B90" s="28"/>
      <c r="C90" s="25" t="s">
        <v>24</v>
      </c>
      <c r="L90" s="45" t="str">
        <f>IF(E14="","",E14)</f>
        <v xml:space="preserve"> </v>
      </c>
      <c r="AI90" s="25" t="s">
        <v>27</v>
      </c>
      <c r="AM90" s="1" t="str">
        <f>IF(E20="","",E20)</f>
        <v xml:space="preserve"> </v>
      </c>
      <c r="AN90" s="1"/>
      <c r="AO90" s="1"/>
      <c r="AP90" s="1"/>
      <c r="AR90" s="28"/>
      <c r="AS90" s="156"/>
      <c r="AT90" s="156"/>
      <c r="BD90" s="54"/>
    </row>
    <row r="91" spans="1:91" s="27" customFormat="1" ht="10.75" customHeight="1">
      <c r="B91" s="28"/>
      <c r="AR91" s="28"/>
      <c r="AS91" s="156"/>
      <c r="AT91" s="156"/>
      <c r="BD91" s="54"/>
    </row>
    <row r="92" spans="1:91" s="27" customFormat="1" ht="29.25" customHeight="1">
      <c r="B92" s="28"/>
      <c r="C92" s="157" t="s">
        <v>50</v>
      </c>
      <c r="D92" s="157"/>
      <c r="E92" s="157"/>
      <c r="F92" s="157"/>
      <c r="G92" s="157"/>
      <c r="H92" s="55"/>
      <c r="I92" s="158" t="s">
        <v>51</v>
      </c>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9" t="s">
        <v>52</v>
      </c>
      <c r="AH92" s="159"/>
      <c r="AI92" s="159"/>
      <c r="AJ92" s="159"/>
      <c r="AK92" s="159"/>
      <c r="AL92" s="159"/>
      <c r="AM92" s="159"/>
      <c r="AN92" s="160" t="s">
        <v>53</v>
      </c>
      <c r="AO92" s="160"/>
      <c r="AP92" s="160"/>
      <c r="AQ92" s="56" t="s">
        <v>54</v>
      </c>
      <c r="AR92" s="28"/>
      <c r="AS92" s="57" t="s">
        <v>55</v>
      </c>
      <c r="AT92" s="58" t="s">
        <v>56</v>
      </c>
      <c r="AU92" s="58" t="s">
        <v>57</v>
      </c>
      <c r="AV92" s="58" t="s">
        <v>58</v>
      </c>
      <c r="AW92" s="58" t="s">
        <v>59</v>
      </c>
      <c r="AX92" s="58" t="s">
        <v>60</v>
      </c>
      <c r="AY92" s="58" t="s">
        <v>61</v>
      </c>
      <c r="AZ92" s="58" t="s">
        <v>62</v>
      </c>
      <c r="BA92" s="58" t="s">
        <v>63</v>
      </c>
      <c r="BB92" s="58" t="s">
        <v>64</v>
      </c>
      <c r="BC92" s="58" t="s">
        <v>65</v>
      </c>
      <c r="BD92" s="59" t="s">
        <v>66</v>
      </c>
    </row>
    <row r="93" spans="1:91" s="27" customFormat="1" ht="10.75" customHeight="1">
      <c r="B93" s="28"/>
      <c r="AR93" s="28"/>
      <c r="AS93" s="60"/>
      <c r="AT93" s="52"/>
      <c r="AU93" s="52"/>
      <c r="AV93" s="52"/>
      <c r="AW93" s="52"/>
      <c r="AX93" s="52"/>
      <c r="AY93" s="52"/>
      <c r="AZ93" s="52"/>
      <c r="BA93" s="52"/>
      <c r="BB93" s="52"/>
      <c r="BC93" s="52"/>
      <c r="BD93" s="53"/>
    </row>
    <row r="94" spans="1:91" s="61" customFormat="1" ht="32.5" customHeight="1">
      <c r="B94" s="62"/>
      <c r="C94" s="63" t="s">
        <v>67</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161">
        <f>ROUND(SUM(AG95:AG96),2)</f>
        <v>0</v>
      </c>
      <c r="AH94" s="161"/>
      <c r="AI94" s="161"/>
      <c r="AJ94" s="161"/>
      <c r="AK94" s="161"/>
      <c r="AL94" s="161"/>
      <c r="AM94" s="161"/>
      <c r="AN94" s="162">
        <f>SUM(AG94,AT94)</f>
        <v>0</v>
      </c>
      <c r="AO94" s="162"/>
      <c r="AP94" s="162"/>
      <c r="AQ94" s="66"/>
      <c r="AR94" s="62"/>
      <c r="AS94" s="67">
        <f>ROUND(SUM(AS95:AS96),2)</f>
        <v>0</v>
      </c>
      <c r="AT94" s="68">
        <f>ROUND(SUM(AV94:AW94),2)</f>
        <v>0</v>
      </c>
      <c r="AU94" s="69">
        <f>ROUND(SUM(AU95:AU96),5)</f>
        <v>0</v>
      </c>
      <c r="AV94" s="68">
        <f>ROUND(AZ94*L29,2)</f>
        <v>0</v>
      </c>
      <c r="AW94" s="68">
        <f>ROUND(BA94*L30,2)</f>
        <v>0</v>
      </c>
      <c r="AX94" s="68">
        <f>ROUND(BB94*L29,2)</f>
        <v>0</v>
      </c>
      <c r="AY94" s="68">
        <f>ROUND(BC94*L30,2)</f>
        <v>0</v>
      </c>
      <c r="AZ94" s="68">
        <f>ROUND(SUM(AZ95:AZ96),2)</f>
        <v>0</v>
      </c>
      <c r="BA94" s="68">
        <f>ROUND(SUM(BA95:BA96),2)</f>
        <v>0</v>
      </c>
      <c r="BB94" s="68">
        <f>ROUND(SUM(BB95:BB96),2)</f>
        <v>0</v>
      </c>
      <c r="BC94" s="68">
        <f>ROUND(SUM(BC95:BC96),2)</f>
        <v>0</v>
      </c>
      <c r="BD94" s="70">
        <f>ROUND(SUM(BD95:BD96),2)</f>
        <v>0</v>
      </c>
      <c r="BS94" s="71" t="s">
        <v>68</v>
      </c>
      <c r="BT94" s="71" t="s">
        <v>69</v>
      </c>
      <c r="BU94" s="72" t="s">
        <v>70</v>
      </c>
      <c r="BV94" s="71" t="s">
        <v>71</v>
      </c>
      <c r="BW94" s="71" t="s">
        <v>3</v>
      </c>
      <c r="BX94" s="71" t="s">
        <v>72</v>
      </c>
      <c r="CL94" s="71"/>
    </row>
    <row r="95" spans="1:91" s="82" customFormat="1" ht="14.5" customHeight="1">
      <c r="A95" s="73" t="s">
        <v>73</v>
      </c>
      <c r="B95" s="74"/>
      <c r="C95" s="75"/>
      <c r="D95" s="163" t="s">
        <v>74</v>
      </c>
      <c r="E95" s="163"/>
      <c r="F95" s="163"/>
      <c r="G95" s="163"/>
      <c r="H95" s="163"/>
      <c r="I95" s="76"/>
      <c r="J95" s="163" t="s">
        <v>75</v>
      </c>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4">
        <f>'00 - Vedlejší rozpočtové ...'!J30</f>
        <v>0</v>
      </c>
      <c r="AH95" s="164"/>
      <c r="AI95" s="164"/>
      <c r="AJ95" s="164"/>
      <c r="AK95" s="164"/>
      <c r="AL95" s="164"/>
      <c r="AM95" s="164"/>
      <c r="AN95" s="164">
        <f>SUM(AG95,AT95)</f>
        <v>0</v>
      </c>
      <c r="AO95" s="164"/>
      <c r="AP95" s="164"/>
      <c r="AQ95" s="77" t="s">
        <v>76</v>
      </c>
      <c r="AR95" s="74"/>
      <c r="AS95" s="78">
        <v>0</v>
      </c>
      <c r="AT95" s="79">
        <f>ROUND(SUM(AV95:AW95),2)</f>
        <v>0</v>
      </c>
      <c r="AU95" s="80">
        <f>'00 - Vedlejší rozpočtové ...'!P122</f>
        <v>0</v>
      </c>
      <c r="AV95" s="79">
        <f>'00 - Vedlejší rozpočtové ...'!J33</f>
        <v>0</v>
      </c>
      <c r="AW95" s="79">
        <f>'00 - Vedlejší rozpočtové ...'!J34</f>
        <v>0</v>
      </c>
      <c r="AX95" s="79">
        <f>'00 - Vedlejší rozpočtové ...'!J35</f>
        <v>0</v>
      </c>
      <c r="AY95" s="79">
        <f>'00 - Vedlejší rozpočtové ...'!J36</f>
        <v>0</v>
      </c>
      <c r="AZ95" s="79">
        <f>'00 - Vedlejší rozpočtové ...'!F33</f>
        <v>0</v>
      </c>
      <c r="BA95" s="79">
        <f>'00 - Vedlejší rozpočtové ...'!F34</f>
        <v>0</v>
      </c>
      <c r="BB95" s="79">
        <f>'00 - Vedlejší rozpočtové ...'!F35</f>
        <v>0</v>
      </c>
      <c r="BC95" s="79">
        <f>'00 - Vedlejší rozpočtové ...'!F36</f>
        <v>0</v>
      </c>
      <c r="BD95" s="81">
        <f>'00 - Vedlejší rozpočtové ...'!F37</f>
        <v>0</v>
      </c>
      <c r="BT95" s="83" t="s">
        <v>77</v>
      </c>
      <c r="BV95" s="83" t="s">
        <v>71</v>
      </c>
      <c r="BW95" s="83" t="s">
        <v>78</v>
      </c>
      <c r="BX95" s="83" t="s">
        <v>3</v>
      </c>
      <c r="CL95" s="83"/>
      <c r="CM95" s="83" t="s">
        <v>79</v>
      </c>
    </row>
    <row r="96" spans="1:91" s="82" customFormat="1" ht="14.5" customHeight="1">
      <c r="A96" s="73" t="s">
        <v>73</v>
      </c>
      <c r="B96" s="74"/>
      <c r="C96" s="75"/>
      <c r="D96" s="163" t="s">
        <v>80</v>
      </c>
      <c r="E96" s="163"/>
      <c r="F96" s="163"/>
      <c r="G96" s="163"/>
      <c r="H96" s="163"/>
      <c r="I96" s="76"/>
      <c r="J96" s="163" t="s">
        <v>81</v>
      </c>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4">
        <f>'04 - Gastro'!J30</f>
        <v>0</v>
      </c>
      <c r="AH96" s="164"/>
      <c r="AI96" s="164"/>
      <c r="AJ96" s="164"/>
      <c r="AK96" s="164"/>
      <c r="AL96" s="164"/>
      <c r="AM96" s="164"/>
      <c r="AN96" s="164">
        <f>SUM(AG96,AT96)</f>
        <v>0</v>
      </c>
      <c r="AO96" s="164"/>
      <c r="AP96" s="164"/>
      <c r="AQ96" s="77" t="s">
        <v>76</v>
      </c>
      <c r="AR96" s="74"/>
      <c r="AS96" s="84">
        <v>0</v>
      </c>
      <c r="AT96" s="85">
        <f>ROUND(SUM(AV96:AW96),2)</f>
        <v>0</v>
      </c>
      <c r="AU96" s="86">
        <f>'04 - Gastro'!P128</f>
        <v>0</v>
      </c>
      <c r="AV96" s="85">
        <f>'04 - Gastro'!J33</f>
        <v>0</v>
      </c>
      <c r="AW96" s="85">
        <f>'04 - Gastro'!J34</f>
        <v>0</v>
      </c>
      <c r="AX96" s="85">
        <f>'04 - Gastro'!J35</f>
        <v>0</v>
      </c>
      <c r="AY96" s="85">
        <f>'04 - Gastro'!J36</f>
        <v>0</v>
      </c>
      <c r="AZ96" s="85">
        <f>'04 - Gastro'!F33</f>
        <v>0</v>
      </c>
      <c r="BA96" s="85">
        <f>'04 - Gastro'!F34</f>
        <v>0</v>
      </c>
      <c r="BB96" s="85">
        <f>'04 - Gastro'!F35</f>
        <v>0</v>
      </c>
      <c r="BC96" s="85">
        <f>'04 - Gastro'!F36</f>
        <v>0</v>
      </c>
      <c r="BD96" s="87">
        <f>'04 - Gastro'!F37</f>
        <v>0</v>
      </c>
      <c r="BT96" s="83" t="s">
        <v>77</v>
      </c>
      <c r="BV96" s="83" t="s">
        <v>71</v>
      </c>
      <c r="BW96" s="83" t="s">
        <v>82</v>
      </c>
      <c r="BX96" s="83" t="s">
        <v>3</v>
      </c>
      <c r="CL96" s="83"/>
      <c r="CM96" s="83" t="s">
        <v>79</v>
      </c>
    </row>
    <row r="97" spans="2:44" s="27" customFormat="1" ht="30" customHeight="1">
      <c r="B97" s="28"/>
      <c r="AR97" s="28"/>
    </row>
    <row r="98" spans="2:44" s="27" customFormat="1" ht="7" customHeight="1">
      <c r="B98" s="41"/>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28"/>
    </row>
  </sheetData>
  <sheetProtection algorithmName="SHA-512" hashValue="i6xnmJBJxsGpjIJ5/X5FwApe5iqF43SZqDFoP6ch7K5kNHyQpHsFYvzncbmvjouhnlg4c2U9dZ9ZtEzt07SxUA==" saltValue="YKIwkhQYPFbLhDuD9SksxA==" spinCount="100000" sheet="1" objects="1" scenarios="1"/>
  <mergeCells count="44">
    <mergeCell ref="D96:H96"/>
    <mergeCell ref="J96:AF96"/>
    <mergeCell ref="AG96:AM96"/>
    <mergeCell ref="AN96:AP96"/>
    <mergeCell ref="AG94:AM94"/>
    <mergeCell ref="AN94:AP94"/>
    <mergeCell ref="D95:H95"/>
    <mergeCell ref="J95:AF95"/>
    <mergeCell ref="AG95:AM95"/>
    <mergeCell ref="AN95:AP95"/>
    <mergeCell ref="AS89:AT91"/>
    <mergeCell ref="AM90:AP90"/>
    <mergeCell ref="C92:G92"/>
    <mergeCell ref="I92:AF92"/>
    <mergeCell ref="AG92:AM92"/>
    <mergeCell ref="AN92:AP92"/>
    <mergeCell ref="X35:AB35"/>
    <mergeCell ref="AK35:AO35"/>
    <mergeCell ref="L85:AO85"/>
    <mergeCell ref="AM87:AN87"/>
    <mergeCell ref="AM89:AP89"/>
    <mergeCell ref="L32:P32"/>
    <mergeCell ref="W32:AE32"/>
    <mergeCell ref="AK32:AO32"/>
    <mergeCell ref="L33:P33"/>
    <mergeCell ref="W33:AE33"/>
    <mergeCell ref="AK33:AO33"/>
    <mergeCell ref="L30:P30"/>
    <mergeCell ref="W30:AE30"/>
    <mergeCell ref="AK30:AO30"/>
    <mergeCell ref="L31:P31"/>
    <mergeCell ref="W31:AE31"/>
    <mergeCell ref="AK31:AO31"/>
    <mergeCell ref="L28:P28"/>
    <mergeCell ref="W28:AE28"/>
    <mergeCell ref="AK28:AO28"/>
    <mergeCell ref="L29:P29"/>
    <mergeCell ref="W29:AE29"/>
    <mergeCell ref="AK29:AO29"/>
    <mergeCell ref="AR2:BE2"/>
    <mergeCell ref="K5:AO5"/>
    <mergeCell ref="K6:AO6"/>
    <mergeCell ref="E23:AN23"/>
    <mergeCell ref="AK26:AO26"/>
  </mergeCells>
  <hyperlinks>
    <hyperlink ref="A95" location="'00 - Vedlejší rozpočtové ...'!C2" display="/" xr:uid="{00000000-0004-0000-0000-000000000000}"/>
    <hyperlink ref="A96" location="'04 - Gastro'!C2" display="/" xr:uid="{00000000-0004-0000-0000-000001000000}"/>
  </hyperlink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33"/>
  <sheetViews>
    <sheetView showGridLines="0" topLeftCell="A98" zoomScaleNormal="100" workbookViewId="0">
      <selection activeCell="I125" sqref="I125:J125"/>
    </sheetView>
  </sheetViews>
  <sheetFormatPr baseColWidth="10" defaultColWidth="8.5" defaultRowHeight="11"/>
  <cols>
    <col min="1" max="1" width="8.75" customWidth="1"/>
    <col min="2" max="2" width="1.25" customWidth="1"/>
    <col min="3" max="4" width="4.5" customWidth="1"/>
    <col min="5" max="5" width="18.25" customWidth="1"/>
    <col min="6" max="6" width="54.5" customWidth="1"/>
    <col min="7" max="7" width="8" customWidth="1"/>
    <col min="8" max="8" width="15" customWidth="1"/>
    <col min="9" max="9" width="16.75" customWidth="1"/>
    <col min="10" max="11" width="23.75" customWidth="1"/>
    <col min="12" max="12" width="10" customWidth="1"/>
    <col min="13" max="13" width="11.5" hidden="1" customWidth="1"/>
    <col min="14" max="14" width="9.25" hidden="1" customWidth="1"/>
    <col min="15" max="20" width="15.25" hidden="1" customWidth="1"/>
    <col min="21" max="21" width="17.5" hidden="1" customWidth="1"/>
    <col min="22" max="22" width="13.25" customWidth="1"/>
    <col min="23" max="23" width="17.5" customWidth="1"/>
    <col min="24" max="24" width="13.25" customWidth="1"/>
    <col min="25" max="25" width="16" customWidth="1"/>
    <col min="26" max="26" width="11.75" customWidth="1"/>
    <col min="27" max="27" width="16" customWidth="1"/>
    <col min="28" max="28" width="17.5" customWidth="1"/>
    <col min="29" max="29" width="11.75" customWidth="1"/>
    <col min="30" max="30" width="16" customWidth="1"/>
    <col min="31" max="31" width="17.5" customWidth="1"/>
    <col min="44" max="65" width="9.25" hidden="1" customWidth="1"/>
  </cols>
  <sheetData>
    <row r="2" spans="2:46" ht="37" customHeight="1">
      <c r="L2" s="14" t="s">
        <v>4</v>
      </c>
      <c r="M2" s="14"/>
      <c r="N2" s="14"/>
      <c r="O2" s="14"/>
      <c r="P2" s="14"/>
      <c r="Q2" s="14"/>
      <c r="R2" s="14"/>
      <c r="S2" s="14"/>
      <c r="T2" s="14"/>
      <c r="U2" s="14"/>
      <c r="V2" s="14"/>
      <c r="AT2" s="16" t="s">
        <v>78</v>
      </c>
    </row>
    <row r="3" spans="2:46" ht="7" customHeight="1">
      <c r="B3" s="17"/>
      <c r="C3" s="18"/>
      <c r="D3" s="18"/>
      <c r="E3" s="18"/>
      <c r="F3" s="18"/>
      <c r="G3" s="18"/>
      <c r="H3" s="18"/>
      <c r="I3" s="18"/>
      <c r="J3" s="18"/>
      <c r="K3" s="18"/>
      <c r="L3" s="19"/>
      <c r="AT3" s="16" t="s">
        <v>79</v>
      </c>
    </row>
    <row r="4" spans="2:46" ht="25" customHeight="1">
      <c r="B4" s="19"/>
      <c r="D4" s="20" t="s">
        <v>83</v>
      </c>
      <c r="L4" s="19"/>
      <c r="M4" s="88" t="s">
        <v>9</v>
      </c>
      <c r="AT4" s="16" t="s">
        <v>2</v>
      </c>
    </row>
    <row r="5" spans="2:46" ht="7" customHeight="1">
      <c r="B5" s="19"/>
      <c r="L5" s="19"/>
    </row>
    <row r="6" spans="2:46" ht="12" customHeight="1">
      <c r="B6" s="19"/>
      <c r="D6" s="25" t="s">
        <v>13</v>
      </c>
      <c r="L6" s="19"/>
    </row>
    <row r="7" spans="2:46" ht="14.5" customHeight="1">
      <c r="B7" s="19"/>
      <c r="E7" s="13" t="str">
        <f>'Rekapitulace stavby'!K6</f>
        <v>Vybudování nového výtahu a modernizace gastro provozu(71)</v>
      </c>
      <c r="F7" s="13"/>
      <c r="G7" s="13"/>
      <c r="H7" s="13"/>
      <c r="L7" s="19"/>
    </row>
    <row r="8" spans="2:46" s="27" customFormat="1" ht="12" customHeight="1">
      <c r="B8" s="28"/>
      <c r="D8" s="25" t="s">
        <v>84</v>
      </c>
      <c r="L8" s="28"/>
    </row>
    <row r="9" spans="2:46" s="27" customFormat="1" ht="15.5" customHeight="1">
      <c r="B9" s="28"/>
      <c r="E9" s="12" t="s">
        <v>85</v>
      </c>
      <c r="F9" s="12"/>
      <c r="G9" s="12"/>
      <c r="H9" s="12"/>
      <c r="L9" s="28"/>
    </row>
    <row r="10" spans="2:46" s="27" customFormat="1">
      <c r="B10" s="28"/>
      <c r="L10" s="28"/>
    </row>
    <row r="11" spans="2:46" s="27" customFormat="1" ht="12" customHeight="1">
      <c r="B11" s="28"/>
      <c r="D11" s="25" t="s">
        <v>15</v>
      </c>
      <c r="F11" s="23"/>
      <c r="I11" s="25" t="s">
        <v>16</v>
      </c>
      <c r="J11" s="23"/>
      <c r="L11" s="28"/>
    </row>
    <row r="12" spans="2:46" s="27" customFormat="1" ht="12" customHeight="1">
      <c r="B12" s="28"/>
      <c r="D12" s="25" t="s">
        <v>17</v>
      </c>
      <c r="F12" s="23" t="s">
        <v>18</v>
      </c>
      <c r="I12" s="25" t="s">
        <v>19</v>
      </c>
      <c r="J12" s="51" t="str">
        <f>'Rekapitulace stavby'!AN8</f>
        <v>15. 10. 2025</v>
      </c>
      <c r="L12" s="28"/>
    </row>
    <row r="13" spans="2:46" s="27" customFormat="1" ht="10.75" customHeight="1">
      <c r="B13" s="28"/>
      <c r="L13" s="28"/>
    </row>
    <row r="14" spans="2:46" s="27" customFormat="1" ht="12" customHeight="1">
      <c r="B14" s="28"/>
      <c r="D14" s="25" t="s">
        <v>21</v>
      </c>
      <c r="I14" s="25" t="s">
        <v>22</v>
      </c>
      <c r="J14" s="23" t="str">
        <f>IF('Rekapitulace stavby'!AN10="","",'Rekapitulace stavby'!AN10)</f>
        <v/>
      </c>
      <c r="L14" s="28"/>
    </row>
    <row r="15" spans="2:46" s="27" customFormat="1" ht="18" customHeight="1">
      <c r="B15" s="28"/>
      <c r="E15" s="23" t="str">
        <f>IF('Rekapitulace stavby'!E11="","",'Rekapitulace stavby'!E11)</f>
        <v xml:space="preserve"> </v>
      </c>
      <c r="I15" s="25" t="s">
        <v>23</v>
      </c>
      <c r="J15" s="23" t="str">
        <f>IF('Rekapitulace stavby'!AN11="","",'Rekapitulace stavby'!AN11)</f>
        <v/>
      </c>
      <c r="L15" s="28"/>
    </row>
    <row r="16" spans="2:46" s="27" customFormat="1" ht="7" customHeight="1">
      <c r="B16" s="28"/>
      <c r="L16" s="28"/>
    </row>
    <row r="17" spans="2:12" s="27" customFormat="1" ht="12" customHeight="1">
      <c r="B17" s="28"/>
      <c r="D17" s="25" t="s">
        <v>24</v>
      </c>
      <c r="I17" s="25" t="s">
        <v>22</v>
      </c>
      <c r="J17" s="23">
        <f>'Rekapitulace stavby'!AN13</f>
        <v>0</v>
      </c>
      <c r="L17" s="28"/>
    </row>
    <row r="18" spans="2:12" s="27" customFormat="1" ht="18" customHeight="1">
      <c r="B18" s="28"/>
      <c r="E18" s="11" t="str">
        <f>'Rekapitulace stavby'!E14</f>
        <v xml:space="preserve"> </v>
      </c>
      <c r="F18" s="11"/>
      <c r="G18" s="11"/>
      <c r="H18" s="11"/>
      <c r="I18" s="25" t="s">
        <v>23</v>
      </c>
      <c r="J18" s="23">
        <f>'Rekapitulace stavby'!AN14</f>
        <v>0</v>
      </c>
      <c r="L18" s="28"/>
    </row>
    <row r="19" spans="2:12" s="27" customFormat="1" ht="7" customHeight="1">
      <c r="B19" s="28"/>
      <c r="L19" s="28"/>
    </row>
    <row r="20" spans="2:12" s="27" customFormat="1" ht="12" customHeight="1">
      <c r="B20" s="28"/>
      <c r="D20" s="25" t="s">
        <v>25</v>
      </c>
      <c r="I20" s="25" t="s">
        <v>22</v>
      </c>
      <c r="J20" s="23" t="str">
        <f>IF('Rekapitulace stavby'!AN16="","",'Rekapitulace stavby'!AN16)</f>
        <v/>
      </c>
      <c r="L20" s="28"/>
    </row>
    <row r="21" spans="2:12" s="27" customFormat="1" ht="18" customHeight="1">
      <c r="B21" s="28"/>
      <c r="E21" s="23" t="str">
        <f>IF('Rekapitulace stavby'!E17="","",'Rekapitulace stavby'!E17)</f>
        <v xml:space="preserve"> </v>
      </c>
      <c r="I21" s="25" t="s">
        <v>23</v>
      </c>
      <c r="J21" s="23" t="str">
        <f>IF('Rekapitulace stavby'!AN17="","",'Rekapitulace stavby'!AN17)</f>
        <v/>
      </c>
      <c r="L21" s="28"/>
    </row>
    <row r="22" spans="2:12" s="27" customFormat="1" ht="7" customHeight="1">
      <c r="B22" s="28"/>
      <c r="L22" s="28"/>
    </row>
    <row r="23" spans="2:12" s="27" customFormat="1" ht="12" customHeight="1">
      <c r="B23" s="28"/>
      <c r="D23" s="25" t="s">
        <v>27</v>
      </c>
      <c r="I23" s="25" t="s">
        <v>22</v>
      </c>
      <c r="J23" s="23" t="str">
        <f>IF('Rekapitulace stavby'!AN19="","",'Rekapitulace stavby'!AN19)</f>
        <v/>
      </c>
      <c r="L23" s="28"/>
    </row>
    <row r="24" spans="2:12" s="27" customFormat="1" ht="18" customHeight="1">
      <c r="B24" s="28"/>
      <c r="E24" s="23" t="str">
        <f>IF('Rekapitulace stavby'!E20="","",'Rekapitulace stavby'!E20)</f>
        <v xml:space="preserve"> </v>
      </c>
      <c r="I24" s="25" t="s">
        <v>23</v>
      </c>
      <c r="J24" s="23" t="str">
        <f>IF('Rekapitulace stavby'!AN20="","",'Rekapitulace stavby'!AN20)</f>
        <v/>
      </c>
      <c r="L24" s="28"/>
    </row>
    <row r="25" spans="2:12" s="27" customFormat="1" ht="7" customHeight="1">
      <c r="B25" s="28"/>
      <c r="L25" s="28"/>
    </row>
    <row r="26" spans="2:12" s="27" customFormat="1" ht="12" customHeight="1">
      <c r="B26" s="28"/>
      <c r="D26" s="25" t="s">
        <v>28</v>
      </c>
      <c r="L26" s="28"/>
    </row>
    <row r="27" spans="2:12" s="27" customFormat="1" ht="14.5" customHeight="1">
      <c r="B27" s="28"/>
      <c r="E27" s="11"/>
      <c r="F27" s="11"/>
      <c r="G27" s="11"/>
      <c r="H27" s="11"/>
      <c r="L27" s="28"/>
    </row>
    <row r="28" spans="2:12" s="27" customFormat="1" ht="7" customHeight="1">
      <c r="B28" s="28"/>
      <c r="L28" s="28"/>
    </row>
    <row r="29" spans="2:12" s="27" customFormat="1" ht="7" customHeight="1">
      <c r="B29" s="28"/>
      <c r="D29" s="52"/>
      <c r="E29" s="52"/>
      <c r="F29" s="52"/>
      <c r="G29" s="52"/>
      <c r="H29" s="52"/>
      <c r="I29" s="52"/>
      <c r="J29" s="52"/>
      <c r="K29" s="52"/>
      <c r="L29" s="28"/>
    </row>
    <row r="30" spans="2:12" s="27" customFormat="1" ht="25.5" customHeight="1">
      <c r="B30" s="28"/>
      <c r="D30" s="89" t="s">
        <v>29</v>
      </c>
      <c r="J30" s="65">
        <f>ROUND(J122, 2)</f>
        <v>0</v>
      </c>
      <c r="L30" s="28"/>
    </row>
    <row r="31" spans="2:12" s="27" customFormat="1" ht="7" customHeight="1">
      <c r="B31" s="28"/>
      <c r="D31" s="52"/>
      <c r="E31" s="52"/>
      <c r="F31" s="52"/>
      <c r="G31" s="52"/>
      <c r="H31" s="52"/>
      <c r="I31" s="52"/>
      <c r="J31" s="52"/>
      <c r="K31" s="52"/>
      <c r="L31" s="28"/>
    </row>
    <row r="32" spans="2:12" s="27" customFormat="1" ht="14.5" customHeight="1">
      <c r="B32" s="28"/>
      <c r="F32" s="31" t="s">
        <v>31</v>
      </c>
      <c r="I32" s="31" t="s">
        <v>30</v>
      </c>
      <c r="J32" s="31" t="s">
        <v>32</v>
      </c>
      <c r="L32" s="28"/>
    </row>
    <row r="33" spans="2:12" s="27" customFormat="1" ht="14.5" customHeight="1">
      <c r="B33" s="28"/>
      <c r="D33" s="90" t="s">
        <v>33</v>
      </c>
      <c r="E33" s="25" t="s">
        <v>34</v>
      </c>
      <c r="F33" s="91">
        <f>ROUND((SUM(BE122:BE132)),  2)</f>
        <v>0</v>
      </c>
      <c r="I33" s="92">
        <v>0.21</v>
      </c>
      <c r="J33" s="91">
        <f>ROUND(((SUM(BE122:BE132))*I33),  2)</f>
        <v>0</v>
      </c>
      <c r="L33" s="28"/>
    </row>
    <row r="34" spans="2:12" s="27" customFormat="1" ht="14.5" customHeight="1">
      <c r="B34" s="28"/>
      <c r="E34" s="25" t="s">
        <v>35</v>
      </c>
      <c r="F34" s="91">
        <f>ROUND((SUM(BF122:BF132)),  2)</f>
        <v>0</v>
      </c>
      <c r="I34" s="92">
        <v>0.12</v>
      </c>
      <c r="J34" s="91">
        <f>ROUND(((SUM(BF122:BF132))*I34),  2)</f>
        <v>0</v>
      </c>
      <c r="L34" s="28"/>
    </row>
    <row r="35" spans="2:12" s="27" customFormat="1" ht="14.5" hidden="1" customHeight="1">
      <c r="B35" s="28"/>
      <c r="E35" s="25" t="s">
        <v>36</v>
      </c>
      <c r="F35" s="91">
        <f>ROUND((SUM(BG122:BG132)),  2)</f>
        <v>0</v>
      </c>
      <c r="I35" s="92">
        <v>0.21</v>
      </c>
      <c r="J35" s="91">
        <f>0</f>
        <v>0</v>
      </c>
      <c r="L35" s="28"/>
    </row>
    <row r="36" spans="2:12" s="27" customFormat="1" ht="14.5" hidden="1" customHeight="1">
      <c r="B36" s="28"/>
      <c r="E36" s="25" t="s">
        <v>37</v>
      </c>
      <c r="F36" s="91">
        <f>ROUND((SUM(BH122:BH132)),  2)</f>
        <v>0</v>
      </c>
      <c r="I36" s="92">
        <v>0.12</v>
      </c>
      <c r="J36" s="91">
        <f>0</f>
        <v>0</v>
      </c>
      <c r="L36" s="28"/>
    </row>
    <row r="37" spans="2:12" s="27" customFormat="1" ht="14.5" hidden="1" customHeight="1">
      <c r="B37" s="28"/>
      <c r="E37" s="25" t="s">
        <v>38</v>
      </c>
      <c r="F37" s="91">
        <f>ROUND((SUM(BI122:BI132)),  2)</f>
        <v>0</v>
      </c>
      <c r="I37" s="92">
        <v>0</v>
      </c>
      <c r="J37" s="91">
        <f>0</f>
        <v>0</v>
      </c>
      <c r="L37" s="28"/>
    </row>
    <row r="38" spans="2:12" s="27" customFormat="1" ht="7" customHeight="1">
      <c r="B38" s="28"/>
      <c r="L38" s="28"/>
    </row>
    <row r="39" spans="2:12" s="27" customFormat="1" ht="25.5" customHeight="1">
      <c r="B39" s="28"/>
      <c r="C39" s="93"/>
      <c r="D39" s="94" t="s">
        <v>39</v>
      </c>
      <c r="E39" s="55"/>
      <c r="F39" s="55"/>
      <c r="G39" s="95" t="s">
        <v>40</v>
      </c>
      <c r="H39" s="96" t="s">
        <v>41</v>
      </c>
      <c r="I39" s="55"/>
      <c r="J39" s="97">
        <f>SUM(J30:J37)</f>
        <v>0</v>
      </c>
      <c r="K39" s="98"/>
      <c r="L39" s="28"/>
    </row>
    <row r="40" spans="2:12" s="27" customFormat="1" ht="14.5" customHeight="1">
      <c r="B40" s="28"/>
      <c r="L40" s="28"/>
    </row>
    <row r="41" spans="2:12" ht="14.5" customHeight="1">
      <c r="B41" s="19"/>
      <c r="L41" s="19"/>
    </row>
    <row r="42" spans="2:12" ht="14.5" customHeight="1">
      <c r="B42" s="19"/>
      <c r="L42" s="19"/>
    </row>
    <row r="43" spans="2:12" ht="14.5" customHeight="1">
      <c r="B43" s="19"/>
      <c r="L43" s="19"/>
    </row>
    <row r="44" spans="2:12" ht="14.5" customHeight="1">
      <c r="B44" s="19"/>
      <c r="L44" s="19"/>
    </row>
    <row r="45" spans="2:12" ht="14.5" customHeight="1">
      <c r="B45" s="19"/>
      <c r="L45" s="19"/>
    </row>
    <row r="46" spans="2:12" ht="14.5" customHeight="1">
      <c r="B46" s="19"/>
      <c r="L46" s="19"/>
    </row>
    <row r="47" spans="2:12" ht="14.5" customHeight="1">
      <c r="B47" s="19"/>
      <c r="L47" s="19"/>
    </row>
    <row r="48" spans="2:12" ht="14.5" customHeight="1">
      <c r="B48" s="19"/>
      <c r="L48" s="19"/>
    </row>
    <row r="49" spans="2:12" ht="14.5" customHeight="1">
      <c r="B49" s="19"/>
      <c r="L49" s="19"/>
    </row>
    <row r="50" spans="2:12" s="27" customFormat="1" ht="14.5" customHeight="1">
      <c r="B50" s="28"/>
      <c r="D50" s="38" t="s">
        <v>42</v>
      </c>
      <c r="E50" s="39"/>
      <c r="F50" s="39"/>
      <c r="G50" s="38" t="s">
        <v>43</v>
      </c>
      <c r="H50" s="39"/>
      <c r="I50" s="39"/>
      <c r="J50" s="39"/>
      <c r="K50" s="39"/>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27" customFormat="1" ht="13">
      <c r="B61" s="28"/>
      <c r="D61" s="40" t="s">
        <v>44</v>
      </c>
      <c r="E61" s="30"/>
      <c r="F61" s="99" t="s">
        <v>45</v>
      </c>
      <c r="G61" s="40" t="s">
        <v>44</v>
      </c>
      <c r="H61" s="30"/>
      <c r="I61" s="30"/>
      <c r="J61" s="100" t="s">
        <v>45</v>
      </c>
      <c r="K61" s="30"/>
      <c r="L61" s="28"/>
    </row>
    <row r="62" spans="2:12">
      <c r="B62" s="19"/>
      <c r="L62" s="19"/>
    </row>
    <row r="63" spans="2:12">
      <c r="B63" s="19"/>
      <c r="L63" s="19"/>
    </row>
    <row r="64" spans="2:12">
      <c r="B64" s="19"/>
      <c r="L64" s="19"/>
    </row>
    <row r="65" spans="2:12" s="27" customFormat="1" ht="13">
      <c r="B65" s="28"/>
      <c r="D65" s="38" t="s">
        <v>46</v>
      </c>
      <c r="E65" s="39"/>
      <c r="F65" s="39"/>
      <c r="G65" s="38" t="s">
        <v>47</v>
      </c>
      <c r="H65" s="39"/>
      <c r="I65" s="39"/>
      <c r="J65" s="39"/>
      <c r="K65" s="39"/>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27" customFormat="1" ht="13">
      <c r="B76" s="28"/>
      <c r="D76" s="40" t="s">
        <v>44</v>
      </c>
      <c r="E76" s="30"/>
      <c r="F76" s="99" t="s">
        <v>45</v>
      </c>
      <c r="G76" s="40" t="s">
        <v>44</v>
      </c>
      <c r="H76" s="30"/>
      <c r="I76" s="30"/>
      <c r="J76" s="100" t="s">
        <v>45</v>
      </c>
      <c r="K76" s="30"/>
      <c r="L76" s="28"/>
    </row>
    <row r="77" spans="2:12" s="27" customFormat="1" ht="14.5" customHeight="1">
      <c r="B77" s="41"/>
      <c r="C77" s="42"/>
      <c r="D77" s="42"/>
      <c r="E77" s="42"/>
      <c r="F77" s="42"/>
      <c r="G77" s="42"/>
      <c r="H77" s="42"/>
      <c r="I77" s="42"/>
      <c r="J77" s="42"/>
      <c r="K77" s="42"/>
      <c r="L77" s="28"/>
    </row>
    <row r="81" spans="2:47" s="27" customFormat="1" ht="7" customHeight="1">
      <c r="B81" s="43"/>
      <c r="C81" s="44"/>
      <c r="D81" s="44"/>
      <c r="E81" s="44"/>
      <c r="F81" s="44"/>
      <c r="G81" s="44"/>
      <c r="H81" s="44"/>
      <c r="I81" s="44"/>
      <c r="J81" s="44"/>
      <c r="K81" s="44"/>
      <c r="L81" s="28"/>
    </row>
    <row r="82" spans="2:47" s="27" customFormat="1" ht="25" customHeight="1">
      <c r="B82" s="28"/>
      <c r="C82" s="20" t="s">
        <v>86</v>
      </c>
      <c r="L82" s="28"/>
    </row>
    <row r="83" spans="2:47" s="27" customFormat="1" ht="7" customHeight="1">
      <c r="B83" s="28"/>
      <c r="L83" s="28"/>
    </row>
    <row r="84" spans="2:47" s="27" customFormat="1" ht="12" customHeight="1">
      <c r="B84" s="28"/>
      <c r="C84" s="25" t="s">
        <v>13</v>
      </c>
      <c r="L84" s="28"/>
    </row>
    <row r="85" spans="2:47" s="27" customFormat="1" ht="14.5" customHeight="1">
      <c r="B85" s="28"/>
      <c r="E85" s="13" t="str">
        <f>E7</f>
        <v>Vybudování nového výtahu a modernizace gastro provozu(71)</v>
      </c>
      <c r="F85" s="13"/>
      <c r="G85" s="13"/>
      <c r="H85" s="13"/>
      <c r="L85" s="28"/>
    </row>
    <row r="86" spans="2:47" s="27" customFormat="1" ht="12" customHeight="1">
      <c r="B86" s="28"/>
      <c r="C86" s="25" t="s">
        <v>84</v>
      </c>
      <c r="L86" s="28"/>
    </row>
    <row r="87" spans="2:47" s="27" customFormat="1" ht="15.5" customHeight="1">
      <c r="B87" s="28"/>
      <c r="E87" s="12" t="str">
        <f>E9</f>
        <v>00 - Vedlejší rozpočtové ...</v>
      </c>
      <c r="F87" s="12"/>
      <c r="G87" s="12"/>
      <c r="H87" s="12"/>
      <c r="L87" s="28"/>
    </row>
    <row r="88" spans="2:47" s="27" customFormat="1" ht="7" customHeight="1">
      <c r="B88" s="28"/>
      <c r="L88" s="28"/>
    </row>
    <row r="89" spans="2:47" s="27" customFormat="1" ht="12" customHeight="1">
      <c r="B89" s="28"/>
      <c r="C89" s="25" t="s">
        <v>17</v>
      </c>
      <c r="F89" s="23" t="str">
        <f>F12</f>
        <v xml:space="preserve"> </v>
      </c>
      <c r="I89" s="25" t="s">
        <v>19</v>
      </c>
      <c r="J89" s="51" t="str">
        <f>IF(J12="","",J12)</f>
        <v>15. 10. 2025</v>
      </c>
      <c r="L89" s="28"/>
    </row>
    <row r="90" spans="2:47" s="27" customFormat="1" ht="7" customHeight="1">
      <c r="B90" s="28"/>
      <c r="L90" s="28"/>
    </row>
    <row r="91" spans="2:47" s="27" customFormat="1" ht="15.5" customHeight="1">
      <c r="B91" s="28"/>
      <c r="C91" s="25" t="s">
        <v>21</v>
      </c>
      <c r="F91" s="23" t="str">
        <f>E15</f>
        <v xml:space="preserve"> </v>
      </c>
      <c r="I91" s="25" t="s">
        <v>25</v>
      </c>
      <c r="J91" s="23" t="str">
        <f>E21</f>
        <v xml:space="preserve"> </v>
      </c>
      <c r="L91" s="28"/>
    </row>
    <row r="92" spans="2:47" s="27" customFormat="1" ht="15.5" customHeight="1">
      <c r="B92" s="28"/>
      <c r="C92" s="25" t="s">
        <v>24</v>
      </c>
      <c r="F92" s="23" t="str">
        <f>IF(E18="","",E18)</f>
        <v xml:space="preserve"> </v>
      </c>
      <c r="I92" s="25" t="s">
        <v>27</v>
      </c>
      <c r="J92" s="23" t="str">
        <f>E24</f>
        <v xml:space="preserve"> </v>
      </c>
      <c r="L92" s="28"/>
    </row>
    <row r="93" spans="2:47" s="27" customFormat="1" ht="10.25" customHeight="1">
      <c r="B93" s="28"/>
      <c r="L93" s="28"/>
    </row>
    <row r="94" spans="2:47" s="27" customFormat="1" ht="29.25" customHeight="1">
      <c r="B94" s="28"/>
      <c r="C94" s="101" t="s">
        <v>87</v>
      </c>
      <c r="D94" s="93"/>
      <c r="E94" s="93"/>
      <c r="F94" s="93"/>
      <c r="G94" s="93"/>
      <c r="H94" s="93"/>
      <c r="I94" s="93"/>
      <c r="J94" s="102" t="s">
        <v>88</v>
      </c>
      <c r="K94" s="93"/>
      <c r="L94" s="28"/>
    </row>
    <row r="95" spans="2:47" s="27" customFormat="1" ht="10.25" customHeight="1">
      <c r="B95" s="28"/>
      <c r="L95" s="28"/>
    </row>
    <row r="96" spans="2:47" s="27" customFormat="1" ht="22.75" customHeight="1">
      <c r="B96" s="28"/>
      <c r="C96" s="103" t="s">
        <v>89</v>
      </c>
      <c r="J96" s="65">
        <f>J122</f>
        <v>0</v>
      </c>
      <c r="L96" s="28"/>
      <c r="AU96" s="16" t="s">
        <v>90</v>
      </c>
    </row>
    <row r="97" spans="2:12" s="104" customFormat="1" ht="25" customHeight="1">
      <c r="B97" s="105"/>
      <c r="D97" s="106" t="s">
        <v>91</v>
      </c>
      <c r="E97" s="107"/>
      <c r="F97" s="107"/>
      <c r="G97" s="107"/>
      <c r="H97" s="107"/>
      <c r="I97" s="107"/>
      <c r="J97" s="108">
        <f>J123</f>
        <v>0</v>
      </c>
      <c r="L97" s="105"/>
    </row>
    <row r="98" spans="2:12" s="109" customFormat="1" ht="20" customHeight="1">
      <c r="B98" s="110"/>
      <c r="D98" s="111" t="s">
        <v>92</v>
      </c>
      <c r="E98" s="112"/>
      <c r="F98" s="112"/>
      <c r="G98" s="112"/>
      <c r="H98" s="112"/>
      <c r="I98" s="112"/>
      <c r="J98" s="113">
        <f>J124</f>
        <v>0</v>
      </c>
      <c r="L98" s="110"/>
    </row>
    <row r="99" spans="2:12" s="109" customFormat="1" ht="20" customHeight="1">
      <c r="B99" s="110"/>
      <c r="D99" s="111" t="s">
        <v>93</v>
      </c>
      <c r="E99" s="112"/>
      <c r="F99" s="112"/>
      <c r="G99" s="112"/>
      <c r="H99" s="112"/>
      <c r="I99" s="112"/>
      <c r="J99" s="113">
        <f>J126</f>
        <v>0</v>
      </c>
      <c r="L99" s="110"/>
    </row>
    <row r="100" spans="2:12" s="109" customFormat="1" ht="20" customHeight="1">
      <c r="B100" s="110"/>
      <c r="D100" s="111" t="s">
        <v>94</v>
      </c>
      <c r="E100" s="112"/>
      <c r="F100" s="112"/>
      <c r="G100" s="112"/>
      <c r="H100" s="112"/>
      <c r="I100" s="112"/>
      <c r="J100" s="113">
        <f>J128</f>
        <v>0</v>
      </c>
      <c r="L100" s="110"/>
    </row>
    <row r="101" spans="2:12" s="109" customFormat="1" ht="20" customHeight="1">
      <c r="B101" s="110"/>
      <c r="D101" s="111" t="s">
        <v>95</v>
      </c>
      <c r="E101" s="112"/>
      <c r="F101" s="112"/>
      <c r="G101" s="112"/>
      <c r="H101" s="112"/>
      <c r="I101" s="112"/>
      <c r="J101" s="113">
        <f>J129</f>
        <v>0</v>
      </c>
      <c r="L101" s="110"/>
    </row>
    <row r="102" spans="2:12" s="109" customFormat="1" ht="20" customHeight="1">
      <c r="B102" s="110"/>
      <c r="D102" s="111" t="s">
        <v>96</v>
      </c>
      <c r="E102" s="112"/>
      <c r="F102" s="112"/>
      <c r="G102" s="112"/>
      <c r="H102" s="112"/>
      <c r="I102" s="112"/>
      <c r="J102" s="113">
        <f>J131</f>
        <v>0</v>
      </c>
      <c r="L102" s="110"/>
    </row>
    <row r="103" spans="2:12" s="27" customFormat="1" ht="21.75" customHeight="1">
      <c r="B103" s="28"/>
      <c r="L103" s="28"/>
    </row>
    <row r="104" spans="2:12" s="27" customFormat="1" ht="7" customHeight="1">
      <c r="B104" s="41"/>
      <c r="C104" s="42"/>
      <c r="D104" s="42"/>
      <c r="E104" s="42"/>
      <c r="F104" s="42"/>
      <c r="G104" s="42"/>
      <c r="H104" s="42"/>
      <c r="I104" s="42"/>
      <c r="J104" s="42"/>
      <c r="K104" s="42"/>
      <c r="L104" s="28"/>
    </row>
    <row r="108" spans="2:12" s="27" customFormat="1" ht="7" customHeight="1">
      <c r="B108" s="43"/>
      <c r="C108" s="44"/>
      <c r="D108" s="44"/>
      <c r="E108" s="44"/>
      <c r="F108" s="44"/>
      <c r="G108" s="44"/>
      <c r="H108" s="44"/>
      <c r="I108" s="44"/>
      <c r="J108" s="44"/>
      <c r="K108" s="44"/>
      <c r="L108" s="28"/>
    </row>
    <row r="109" spans="2:12" s="27" customFormat="1" ht="25" customHeight="1">
      <c r="B109" s="28"/>
      <c r="C109" s="20" t="s">
        <v>97</v>
      </c>
      <c r="L109" s="28"/>
    </row>
    <row r="110" spans="2:12" s="27" customFormat="1" ht="7" customHeight="1">
      <c r="B110" s="28"/>
      <c r="L110" s="28"/>
    </row>
    <row r="111" spans="2:12" s="27" customFormat="1" ht="12" customHeight="1">
      <c r="B111" s="28"/>
      <c r="C111" s="25" t="s">
        <v>13</v>
      </c>
      <c r="L111" s="28"/>
    </row>
    <row r="112" spans="2:12" s="27" customFormat="1" ht="14.5" customHeight="1">
      <c r="B112" s="28"/>
      <c r="E112" s="13" t="str">
        <f>E7</f>
        <v>Vybudování nového výtahu a modernizace gastro provozu(71)</v>
      </c>
      <c r="F112" s="13"/>
      <c r="G112" s="13"/>
      <c r="H112" s="13"/>
      <c r="L112" s="28"/>
    </row>
    <row r="113" spans="2:65" s="27" customFormat="1" ht="12" customHeight="1">
      <c r="B113" s="28"/>
      <c r="C113" s="25" t="s">
        <v>84</v>
      </c>
      <c r="L113" s="28"/>
    </row>
    <row r="114" spans="2:65" s="27" customFormat="1" ht="15.5" customHeight="1">
      <c r="B114" s="28"/>
      <c r="E114" s="12" t="str">
        <f>E9</f>
        <v>00 - Vedlejší rozpočtové ...</v>
      </c>
      <c r="F114" s="12"/>
      <c r="G114" s="12"/>
      <c r="H114" s="12"/>
      <c r="L114" s="28"/>
    </row>
    <row r="115" spans="2:65" s="27" customFormat="1" ht="7" customHeight="1">
      <c r="B115" s="28"/>
      <c r="L115" s="28"/>
    </row>
    <row r="116" spans="2:65" s="27" customFormat="1" ht="12" customHeight="1">
      <c r="B116" s="28"/>
      <c r="C116" s="25" t="s">
        <v>17</v>
      </c>
      <c r="F116" s="23" t="str">
        <f>F12</f>
        <v xml:space="preserve"> </v>
      </c>
      <c r="I116" s="25" t="s">
        <v>19</v>
      </c>
      <c r="J116" s="51" t="str">
        <f>IF(J12="","",J12)</f>
        <v>15. 10. 2025</v>
      </c>
      <c r="L116" s="28"/>
    </row>
    <row r="117" spans="2:65" s="27" customFormat="1" ht="7" customHeight="1">
      <c r="B117" s="28"/>
      <c r="L117" s="28"/>
    </row>
    <row r="118" spans="2:65" s="27" customFormat="1" ht="15.5" customHeight="1">
      <c r="B118" s="28"/>
      <c r="C118" s="25" t="s">
        <v>21</v>
      </c>
      <c r="F118" s="23" t="str">
        <f>E15</f>
        <v xml:space="preserve"> </v>
      </c>
      <c r="I118" s="25" t="s">
        <v>25</v>
      </c>
      <c r="J118" s="23" t="str">
        <f>E21</f>
        <v xml:space="preserve"> </v>
      </c>
      <c r="L118" s="28"/>
    </row>
    <row r="119" spans="2:65" s="27" customFormat="1" ht="15.5" customHeight="1">
      <c r="B119" s="28"/>
      <c r="C119" s="25" t="s">
        <v>24</v>
      </c>
      <c r="F119" s="23" t="str">
        <f>IF(E18="","",E18)</f>
        <v xml:space="preserve"> </v>
      </c>
      <c r="I119" s="25" t="s">
        <v>27</v>
      </c>
      <c r="J119" s="23" t="str">
        <f>E24</f>
        <v xml:space="preserve"> </v>
      </c>
      <c r="L119" s="28"/>
    </row>
    <row r="120" spans="2:65" s="27" customFormat="1" ht="10.25" customHeight="1">
      <c r="B120" s="28"/>
      <c r="L120" s="28"/>
    </row>
    <row r="121" spans="2:65" s="114" customFormat="1" ht="29.25" customHeight="1">
      <c r="B121" s="115"/>
      <c r="C121" s="116" t="s">
        <v>98</v>
      </c>
      <c r="D121" s="117" t="s">
        <v>54</v>
      </c>
      <c r="E121" s="117" t="s">
        <v>50</v>
      </c>
      <c r="F121" s="117" t="s">
        <v>51</v>
      </c>
      <c r="G121" s="117" t="s">
        <v>99</v>
      </c>
      <c r="H121" s="117" t="s">
        <v>100</v>
      </c>
      <c r="I121" s="117" t="s">
        <v>101</v>
      </c>
      <c r="J121" s="117" t="s">
        <v>88</v>
      </c>
      <c r="K121" s="118" t="s">
        <v>102</v>
      </c>
      <c r="L121" s="115"/>
      <c r="M121" s="57"/>
      <c r="N121" s="58" t="s">
        <v>33</v>
      </c>
      <c r="O121" s="58" t="s">
        <v>103</v>
      </c>
      <c r="P121" s="58" t="s">
        <v>104</v>
      </c>
      <c r="Q121" s="58" t="s">
        <v>105</v>
      </c>
      <c r="R121" s="58" t="s">
        <v>106</v>
      </c>
      <c r="S121" s="58" t="s">
        <v>107</v>
      </c>
      <c r="T121" s="59" t="s">
        <v>108</v>
      </c>
    </row>
    <row r="122" spans="2:65" s="27" customFormat="1" ht="22.75" customHeight="1">
      <c r="B122" s="28"/>
      <c r="C122" s="63" t="s">
        <v>109</v>
      </c>
      <c r="J122" s="119">
        <f>BK122</f>
        <v>0</v>
      </c>
      <c r="L122" s="28"/>
      <c r="M122" s="60"/>
      <c r="N122" s="52"/>
      <c r="O122" s="52"/>
      <c r="P122" s="120">
        <f>P123</f>
        <v>0</v>
      </c>
      <c r="Q122" s="52"/>
      <c r="R122" s="120">
        <f>R123</f>
        <v>0</v>
      </c>
      <c r="S122" s="52"/>
      <c r="T122" s="121">
        <f>T123</f>
        <v>0</v>
      </c>
      <c r="AT122" s="16" t="s">
        <v>68</v>
      </c>
      <c r="AU122" s="16" t="s">
        <v>90</v>
      </c>
      <c r="BK122" s="122">
        <f>BK123</f>
        <v>0</v>
      </c>
    </row>
    <row r="123" spans="2:65" s="123" customFormat="1" ht="26" customHeight="1">
      <c r="B123" s="124"/>
      <c r="D123" s="125" t="s">
        <v>68</v>
      </c>
      <c r="E123" s="126" t="s">
        <v>110</v>
      </c>
      <c r="F123" s="126" t="s">
        <v>111</v>
      </c>
      <c r="J123" s="127">
        <f>BK123</f>
        <v>0</v>
      </c>
      <c r="L123" s="124"/>
      <c r="M123" s="128"/>
      <c r="P123" s="129">
        <f>P124+P126+P128+P129+P131</f>
        <v>0</v>
      </c>
      <c r="R123" s="129">
        <f>R124+R126+R128+R129+R131</f>
        <v>0</v>
      </c>
      <c r="T123" s="130">
        <f>T124+T126+T128+T129+T131</f>
        <v>0</v>
      </c>
      <c r="AR123" s="125" t="s">
        <v>112</v>
      </c>
      <c r="AT123" s="131" t="s">
        <v>68</v>
      </c>
      <c r="AU123" s="131" t="s">
        <v>69</v>
      </c>
      <c r="AY123" s="125" t="s">
        <v>113</v>
      </c>
      <c r="BK123" s="132">
        <f>BK124+BK126+BK128+BK129+BK131</f>
        <v>0</v>
      </c>
    </row>
    <row r="124" spans="2:65" s="123" customFormat="1" ht="22.75" customHeight="1">
      <c r="B124" s="124"/>
      <c r="D124" s="125" t="s">
        <v>68</v>
      </c>
      <c r="E124" s="133" t="s">
        <v>114</v>
      </c>
      <c r="F124" s="133" t="s">
        <v>115</v>
      </c>
      <c r="J124" s="134">
        <f>BK124</f>
        <v>0</v>
      </c>
      <c r="L124" s="124"/>
      <c r="M124" s="128"/>
      <c r="P124" s="129">
        <f>P125</f>
        <v>0</v>
      </c>
      <c r="R124" s="129">
        <f>R125</f>
        <v>0</v>
      </c>
      <c r="T124" s="130">
        <f>T125</f>
        <v>0</v>
      </c>
      <c r="AR124" s="125" t="s">
        <v>112</v>
      </c>
      <c r="AT124" s="131" t="s">
        <v>68</v>
      </c>
      <c r="AU124" s="131" t="s">
        <v>77</v>
      </c>
      <c r="AY124" s="125" t="s">
        <v>113</v>
      </c>
      <c r="BK124" s="132">
        <f>BK125</f>
        <v>0</v>
      </c>
    </row>
    <row r="125" spans="2:65" s="27" customFormat="1" ht="14.5" customHeight="1">
      <c r="B125" s="135"/>
      <c r="C125" s="136" t="s">
        <v>116</v>
      </c>
      <c r="D125" s="136" t="s">
        <v>117</v>
      </c>
      <c r="E125" s="137" t="s">
        <v>118</v>
      </c>
      <c r="F125" s="138" t="s">
        <v>119</v>
      </c>
      <c r="G125" s="139" t="s">
        <v>120</v>
      </c>
      <c r="H125" s="140">
        <v>1</v>
      </c>
      <c r="I125" s="141"/>
      <c r="J125" s="141"/>
      <c r="K125" s="138" t="s">
        <v>121</v>
      </c>
      <c r="L125" s="28"/>
      <c r="M125" s="142"/>
      <c r="N125" s="143" t="s">
        <v>34</v>
      </c>
      <c r="O125" s="144">
        <v>0</v>
      </c>
      <c r="P125" s="144">
        <f>O125*H125</f>
        <v>0</v>
      </c>
      <c r="Q125" s="144">
        <v>0</v>
      </c>
      <c r="R125" s="144">
        <f>Q125*H125</f>
        <v>0</v>
      </c>
      <c r="S125" s="144">
        <v>0</v>
      </c>
      <c r="T125" s="145">
        <f>S125*H125</f>
        <v>0</v>
      </c>
      <c r="AR125" s="146" t="s">
        <v>122</v>
      </c>
      <c r="AT125" s="146" t="s">
        <v>117</v>
      </c>
      <c r="AU125" s="146" t="s">
        <v>79</v>
      </c>
      <c r="AY125" s="16" t="s">
        <v>113</v>
      </c>
      <c r="BE125" s="147">
        <f>IF(N125="základní",J125,0)</f>
        <v>0</v>
      </c>
      <c r="BF125" s="147">
        <f>IF(N125="snížená",J125,0)</f>
        <v>0</v>
      </c>
      <c r="BG125" s="147">
        <f>IF(N125="zákl. přenesená",J125,0)</f>
        <v>0</v>
      </c>
      <c r="BH125" s="147">
        <f>IF(N125="sníž. přenesená",J125,0)</f>
        <v>0</v>
      </c>
      <c r="BI125" s="147">
        <f>IF(N125="nulová",J125,0)</f>
        <v>0</v>
      </c>
      <c r="BJ125" s="16" t="s">
        <v>77</v>
      </c>
      <c r="BK125" s="147">
        <f>ROUND(I125*H125,2)</f>
        <v>0</v>
      </c>
      <c r="BL125" s="16" t="s">
        <v>122</v>
      </c>
      <c r="BM125" s="146" t="s">
        <v>123</v>
      </c>
    </row>
    <row r="126" spans="2:65" s="123" customFormat="1" ht="22.75" customHeight="1">
      <c r="B126" s="124"/>
      <c r="D126" s="125" t="s">
        <v>68</v>
      </c>
      <c r="E126" s="133" t="s">
        <v>124</v>
      </c>
      <c r="F126" s="133" t="s">
        <v>125</v>
      </c>
      <c r="J126" s="134">
        <f>BK126</f>
        <v>0</v>
      </c>
      <c r="L126" s="124"/>
      <c r="M126" s="128"/>
      <c r="P126" s="129">
        <f>P127</f>
        <v>0</v>
      </c>
      <c r="R126" s="129">
        <f>R127</f>
        <v>0</v>
      </c>
      <c r="T126" s="130">
        <f>T127</f>
        <v>0</v>
      </c>
      <c r="AR126" s="125" t="s">
        <v>112</v>
      </c>
      <c r="AT126" s="131" t="s">
        <v>68</v>
      </c>
      <c r="AU126" s="131" t="s">
        <v>77</v>
      </c>
      <c r="AY126" s="125" t="s">
        <v>113</v>
      </c>
      <c r="BK126" s="132">
        <f>BK127</f>
        <v>0</v>
      </c>
    </row>
    <row r="127" spans="2:65" s="27" customFormat="1" ht="14.5" customHeight="1">
      <c r="B127" s="135"/>
      <c r="C127" s="136" t="s">
        <v>126</v>
      </c>
      <c r="D127" s="136" t="s">
        <v>117</v>
      </c>
      <c r="E127" s="137" t="s">
        <v>127</v>
      </c>
      <c r="F127" s="138" t="s">
        <v>125</v>
      </c>
      <c r="G127" s="139" t="s">
        <v>120</v>
      </c>
      <c r="H127" s="140">
        <v>1</v>
      </c>
      <c r="I127" s="141"/>
      <c r="J127" s="141"/>
      <c r="K127" s="138"/>
      <c r="L127" s="28"/>
      <c r="M127" s="142"/>
      <c r="N127" s="143" t="s">
        <v>34</v>
      </c>
      <c r="O127" s="144">
        <v>0</v>
      </c>
      <c r="P127" s="144">
        <f>O127*H127</f>
        <v>0</v>
      </c>
      <c r="Q127" s="144">
        <v>0</v>
      </c>
      <c r="R127" s="144">
        <f>Q127*H127</f>
        <v>0</v>
      </c>
      <c r="S127" s="144">
        <v>0</v>
      </c>
      <c r="T127" s="145">
        <f>S127*H127</f>
        <v>0</v>
      </c>
      <c r="AR127" s="146" t="s">
        <v>122</v>
      </c>
      <c r="AT127" s="146" t="s">
        <v>117</v>
      </c>
      <c r="AU127" s="146" t="s">
        <v>79</v>
      </c>
      <c r="AY127" s="16" t="s">
        <v>113</v>
      </c>
      <c r="BE127" s="147">
        <f>IF(N127="základní",J127,0)</f>
        <v>0</v>
      </c>
      <c r="BF127" s="147">
        <f>IF(N127="snížená",J127,0)</f>
        <v>0</v>
      </c>
      <c r="BG127" s="147">
        <f>IF(N127="zákl. přenesená",J127,0)</f>
        <v>0</v>
      </c>
      <c r="BH127" s="147">
        <f>IF(N127="sníž. přenesená",J127,0)</f>
        <v>0</v>
      </c>
      <c r="BI127" s="147">
        <f>IF(N127="nulová",J127,0)</f>
        <v>0</v>
      </c>
      <c r="BJ127" s="16" t="s">
        <v>77</v>
      </c>
      <c r="BK127" s="147">
        <f>ROUND(I127*H127,2)</f>
        <v>0</v>
      </c>
      <c r="BL127" s="16" t="s">
        <v>122</v>
      </c>
      <c r="BM127" s="146" t="s">
        <v>128</v>
      </c>
    </row>
    <row r="128" spans="2:65" s="123" customFormat="1" ht="22.75" customHeight="1">
      <c r="B128" s="124"/>
      <c r="D128" s="125" t="s">
        <v>68</v>
      </c>
      <c r="E128" s="133" t="s">
        <v>129</v>
      </c>
      <c r="F128" s="133" t="s">
        <v>130</v>
      </c>
      <c r="J128" s="134">
        <f>BK128</f>
        <v>0</v>
      </c>
      <c r="L128" s="124"/>
      <c r="M128" s="128"/>
      <c r="P128" s="129">
        <v>0</v>
      </c>
      <c r="R128" s="129">
        <v>0</v>
      </c>
      <c r="T128" s="130">
        <v>0</v>
      </c>
      <c r="AR128" s="125" t="s">
        <v>112</v>
      </c>
      <c r="AT128" s="131" t="s">
        <v>68</v>
      </c>
      <c r="AU128" s="131" t="s">
        <v>77</v>
      </c>
      <c r="AY128" s="125" t="s">
        <v>113</v>
      </c>
      <c r="BK128" s="132">
        <v>0</v>
      </c>
    </row>
    <row r="129" spans="2:65" s="123" customFormat="1" ht="22.75" customHeight="1">
      <c r="B129" s="124"/>
      <c r="D129" s="125" t="s">
        <v>68</v>
      </c>
      <c r="E129" s="133" t="s">
        <v>131</v>
      </c>
      <c r="F129" s="133" t="s">
        <v>132</v>
      </c>
      <c r="J129" s="134">
        <f>BK129</f>
        <v>0</v>
      </c>
      <c r="L129" s="124"/>
      <c r="M129" s="128"/>
      <c r="P129" s="129">
        <f>P130</f>
        <v>0</v>
      </c>
      <c r="R129" s="129">
        <f>R130</f>
        <v>0</v>
      </c>
      <c r="T129" s="130">
        <f>T130</f>
        <v>0</v>
      </c>
      <c r="AR129" s="125" t="s">
        <v>112</v>
      </c>
      <c r="AT129" s="131" t="s">
        <v>68</v>
      </c>
      <c r="AU129" s="131" t="s">
        <v>77</v>
      </c>
      <c r="AY129" s="125" t="s">
        <v>113</v>
      </c>
      <c r="BK129" s="132">
        <f>BK130</f>
        <v>0</v>
      </c>
    </row>
    <row r="130" spans="2:65" s="27" customFormat="1" ht="14.5" customHeight="1">
      <c r="B130" s="135"/>
      <c r="C130" s="136" t="s">
        <v>133</v>
      </c>
      <c r="D130" s="136" t="s">
        <v>117</v>
      </c>
      <c r="E130" s="137" t="s">
        <v>134</v>
      </c>
      <c r="F130" s="138" t="s">
        <v>132</v>
      </c>
      <c r="G130" s="139" t="s">
        <v>120</v>
      </c>
      <c r="H130" s="140">
        <v>1</v>
      </c>
      <c r="I130" s="141"/>
      <c r="J130" s="141"/>
      <c r="K130" s="138"/>
      <c r="L130" s="28"/>
      <c r="M130" s="142"/>
      <c r="N130" s="143" t="s">
        <v>34</v>
      </c>
      <c r="O130" s="144">
        <v>0</v>
      </c>
      <c r="P130" s="144">
        <f>O130*H130</f>
        <v>0</v>
      </c>
      <c r="Q130" s="144">
        <v>0</v>
      </c>
      <c r="R130" s="144">
        <f>Q130*H130</f>
        <v>0</v>
      </c>
      <c r="S130" s="144">
        <v>0</v>
      </c>
      <c r="T130" s="145">
        <f>S130*H130</f>
        <v>0</v>
      </c>
      <c r="AR130" s="146" t="s">
        <v>122</v>
      </c>
      <c r="AT130" s="146" t="s">
        <v>117</v>
      </c>
      <c r="AU130" s="146" t="s">
        <v>79</v>
      </c>
      <c r="AY130" s="16" t="s">
        <v>113</v>
      </c>
      <c r="BE130" s="147">
        <f>IF(N130="základní",J130,0)</f>
        <v>0</v>
      </c>
      <c r="BF130" s="147">
        <f>IF(N130="snížená",J130,0)</f>
        <v>0</v>
      </c>
      <c r="BG130" s="147">
        <f>IF(N130="zákl. přenesená",J130,0)</f>
        <v>0</v>
      </c>
      <c r="BH130" s="147">
        <f>IF(N130="sníž. přenesená",J130,0)</f>
        <v>0</v>
      </c>
      <c r="BI130" s="147">
        <f>IF(N130="nulová",J130,0)</f>
        <v>0</v>
      </c>
      <c r="BJ130" s="16" t="s">
        <v>77</v>
      </c>
      <c r="BK130" s="147">
        <f>ROUND(I130*H130,2)</f>
        <v>0</v>
      </c>
      <c r="BL130" s="16" t="s">
        <v>122</v>
      </c>
      <c r="BM130" s="146" t="s">
        <v>135</v>
      </c>
    </row>
    <row r="131" spans="2:65" s="123" customFormat="1" ht="22.75" customHeight="1">
      <c r="B131" s="124"/>
      <c r="D131" s="125" t="s">
        <v>68</v>
      </c>
      <c r="E131" s="133" t="s">
        <v>136</v>
      </c>
      <c r="F131" s="133" t="s">
        <v>137</v>
      </c>
      <c r="J131" s="134">
        <f>BK131</f>
        <v>0</v>
      </c>
      <c r="L131" s="124"/>
      <c r="M131" s="128"/>
      <c r="P131" s="129">
        <f>P132</f>
        <v>0</v>
      </c>
      <c r="R131" s="129">
        <f>R132</f>
        <v>0</v>
      </c>
      <c r="T131" s="130">
        <f>T132</f>
        <v>0</v>
      </c>
      <c r="AR131" s="125" t="s">
        <v>112</v>
      </c>
      <c r="AT131" s="131" t="s">
        <v>68</v>
      </c>
      <c r="AU131" s="131" t="s">
        <v>77</v>
      </c>
      <c r="AY131" s="125" t="s">
        <v>113</v>
      </c>
      <c r="BK131" s="132">
        <f>BK132</f>
        <v>0</v>
      </c>
    </row>
    <row r="132" spans="2:65" s="27" customFormat="1" ht="14.5" customHeight="1">
      <c r="B132" s="135"/>
      <c r="C132" s="136" t="s">
        <v>138</v>
      </c>
      <c r="D132" s="136" t="s">
        <v>117</v>
      </c>
      <c r="E132" s="137" t="s">
        <v>139</v>
      </c>
      <c r="F132" s="138" t="s">
        <v>137</v>
      </c>
      <c r="G132" s="139" t="s">
        <v>120</v>
      </c>
      <c r="H132" s="140">
        <v>1</v>
      </c>
      <c r="I132" s="141"/>
      <c r="J132" s="141"/>
      <c r="K132" s="138"/>
      <c r="L132" s="28"/>
      <c r="M132" s="148"/>
      <c r="N132" s="149" t="s">
        <v>34</v>
      </c>
      <c r="O132" s="150">
        <v>0</v>
      </c>
      <c r="P132" s="150">
        <f>O132*H132</f>
        <v>0</v>
      </c>
      <c r="Q132" s="150">
        <v>0</v>
      </c>
      <c r="R132" s="150">
        <f>Q132*H132</f>
        <v>0</v>
      </c>
      <c r="S132" s="150">
        <v>0</v>
      </c>
      <c r="T132" s="151">
        <f>S132*H132</f>
        <v>0</v>
      </c>
      <c r="AR132" s="146" t="s">
        <v>122</v>
      </c>
      <c r="AT132" s="146" t="s">
        <v>117</v>
      </c>
      <c r="AU132" s="146" t="s">
        <v>79</v>
      </c>
      <c r="AY132" s="16" t="s">
        <v>113</v>
      </c>
      <c r="BE132" s="147">
        <f>IF(N132="základní",J132,0)</f>
        <v>0</v>
      </c>
      <c r="BF132" s="147">
        <f>IF(N132="snížená",J132,0)</f>
        <v>0</v>
      </c>
      <c r="BG132" s="147">
        <f>IF(N132="zákl. přenesená",J132,0)</f>
        <v>0</v>
      </c>
      <c r="BH132" s="147">
        <f>IF(N132="sníž. přenesená",J132,0)</f>
        <v>0</v>
      </c>
      <c r="BI132" s="147">
        <f>IF(N132="nulová",J132,0)</f>
        <v>0</v>
      </c>
      <c r="BJ132" s="16" t="s">
        <v>77</v>
      </c>
      <c r="BK132" s="147">
        <f>ROUND(I132*H132,2)</f>
        <v>0</v>
      </c>
      <c r="BL132" s="16" t="s">
        <v>122</v>
      </c>
      <c r="BM132" s="146" t="s">
        <v>140</v>
      </c>
    </row>
    <row r="133" spans="2:65" s="27" customFormat="1" ht="7" customHeight="1">
      <c r="B133" s="41"/>
      <c r="C133" s="42"/>
      <c r="D133" s="42"/>
      <c r="E133" s="42"/>
      <c r="F133" s="42"/>
      <c r="G133" s="42"/>
      <c r="H133" s="42"/>
      <c r="I133" s="42"/>
      <c r="J133" s="42"/>
      <c r="K133" s="42"/>
      <c r="L133" s="28"/>
    </row>
  </sheetData>
  <sheetProtection algorithmName="SHA-512" hashValue="louyEC/yURQwk/4AcCHdOR7Qk6BjYz11BlzaJh8cknY+EyNRokQMNZcXKCu3HIp7ghZA0XuSFAZPEoqkQ6LmrA==" saltValue="SQd2NTQNwv1V6u5+sa8ykg==" spinCount="100000" sheet="1" objects="1" scenarios="1"/>
  <autoFilter ref="C121:K132" xr:uid="{00000000-0009-0000-0000-000001000000}"/>
  <mergeCells count="9">
    <mergeCell ref="E85:H85"/>
    <mergeCell ref="E87:H87"/>
    <mergeCell ref="E112:H112"/>
    <mergeCell ref="E114:H114"/>
    <mergeCell ref="L2:V2"/>
    <mergeCell ref="E7:H7"/>
    <mergeCell ref="E9:H9"/>
    <mergeCell ref="E18:H18"/>
    <mergeCell ref="E27:H27"/>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20"/>
  <sheetViews>
    <sheetView showGridLines="0" tabSelected="1" zoomScaleNormal="100" workbookViewId="0">
      <selection activeCell="J230" sqref="J230"/>
    </sheetView>
  </sheetViews>
  <sheetFormatPr baseColWidth="10" defaultColWidth="8.5" defaultRowHeight="11"/>
  <cols>
    <col min="1" max="1" width="8.75" customWidth="1"/>
    <col min="2" max="2" width="1.25" customWidth="1"/>
    <col min="3" max="4" width="4.5" customWidth="1"/>
    <col min="5" max="5" width="18.25" customWidth="1"/>
    <col min="6" max="6" width="54.5" customWidth="1"/>
    <col min="7" max="7" width="8" customWidth="1"/>
    <col min="8" max="8" width="15" customWidth="1"/>
    <col min="9" max="9" width="16.75" customWidth="1"/>
    <col min="10" max="11" width="23.75" customWidth="1"/>
    <col min="12" max="12" width="10" customWidth="1"/>
    <col min="13" max="13" width="11.5" hidden="1" customWidth="1"/>
    <col min="14" max="14" width="9.25" hidden="1" customWidth="1"/>
    <col min="15" max="20" width="15.25" hidden="1" customWidth="1"/>
    <col min="21" max="21" width="17.5" hidden="1" customWidth="1"/>
    <col min="22" max="22" width="13.25" customWidth="1"/>
    <col min="23" max="23" width="17.5" customWidth="1"/>
    <col min="24" max="24" width="13.25" customWidth="1"/>
    <col min="25" max="25" width="16" customWidth="1"/>
    <col min="26" max="26" width="11.75" customWidth="1"/>
    <col min="27" max="27" width="16" customWidth="1"/>
    <col min="28" max="28" width="17.5" customWidth="1"/>
    <col min="29" max="29" width="11.75" customWidth="1"/>
    <col min="30" max="30" width="16" customWidth="1"/>
    <col min="31" max="31" width="17.5" customWidth="1"/>
    <col min="44" max="65" width="9.25" hidden="1" customWidth="1"/>
  </cols>
  <sheetData>
    <row r="2" spans="2:46" ht="37" customHeight="1">
      <c r="L2" s="14" t="s">
        <v>4</v>
      </c>
      <c r="M2" s="14"/>
      <c r="N2" s="14"/>
      <c r="O2" s="14"/>
      <c r="P2" s="14"/>
      <c r="Q2" s="14"/>
      <c r="R2" s="14"/>
      <c r="S2" s="14"/>
      <c r="T2" s="14"/>
      <c r="U2" s="14"/>
      <c r="V2" s="14"/>
      <c r="AT2" s="16" t="s">
        <v>82</v>
      </c>
    </row>
    <row r="3" spans="2:46" ht="7" customHeight="1">
      <c r="B3" s="17"/>
      <c r="C3" s="18"/>
      <c r="D3" s="18"/>
      <c r="E3" s="18"/>
      <c r="F3" s="18"/>
      <c r="G3" s="18"/>
      <c r="H3" s="18"/>
      <c r="I3" s="18"/>
      <c r="J3" s="18"/>
      <c r="K3" s="18"/>
      <c r="L3" s="19"/>
      <c r="AT3" s="16" t="s">
        <v>79</v>
      </c>
    </row>
    <row r="4" spans="2:46" ht="25" customHeight="1">
      <c r="B4" s="19"/>
      <c r="D4" s="20" t="s">
        <v>83</v>
      </c>
      <c r="L4" s="19"/>
      <c r="M4" s="88" t="s">
        <v>9</v>
      </c>
      <c r="AT4" s="16" t="s">
        <v>2</v>
      </c>
    </row>
    <row r="5" spans="2:46" ht="7" customHeight="1">
      <c r="B5" s="19"/>
      <c r="L5" s="19"/>
    </row>
    <row r="6" spans="2:46" ht="12" customHeight="1">
      <c r="B6" s="19"/>
      <c r="D6" s="25" t="s">
        <v>13</v>
      </c>
      <c r="L6" s="19"/>
    </row>
    <row r="7" spans="2:46" ht="14.5" customHeight="1">
      <c r="B7" s="19"/>
      <c r="E7" s="13" t="str">
        <f>'Rekapitulace stavby'!K6</f>
        <v>Vybudování nového výtahu a modernizace gastro provozu(71)</v>
      </c>
      <c r="F7" s="13"/>
      <c r="G7" s="13"/>
      <c r="H7" s="13"/>
      <c r="L7" s="19"/>
    </row>
    <row r="8" spans="2:46" s="27" customFormat="1" ht="12" customHeight="1">
      <c r="B8" s="28"/>
      <c r="D8" s="25" t="s">
        <v>84</v>
      </c>
      <c r="L8" s="28"/>
    </row>
    <row r="9" spans="2:46" s="27" customFormat="1" ht="15.5" customHeight="1">
      <c r="B9" s="28"/>
      <c r="E9" s="12" t="s">
        <v>141</v>
      </c>
      <c r="F9" s="12"/>
      <c r="G9" s="12"/>
      <c r="H9" s="12"/>
      <c r="L9" s="28"/>
    </row>
    <row r="10" spans="2:46" s="27" customFormat="1">
      <c r="B10" s="28"/>
      <c r="L10" s="28"/>
    </row>
    <row r="11" spans="2:46" s="27" customFormat="1" ht="12" customHeight="1">
      <c r="B11" s="28"/>
      <c r="D11" s="25" t="s">
        <v>15</v>
      </c>
      <c r="F11" s="23"/>
      <c r="I11" s="25" t="s">
        <v>16</v>
      </c>
      <c r="J11" s="23"/>
      <c r="L11" s="28"/>
    </row>
    <row r="12" spans="2:46" s="27" customFormat="1" ht="12" customHeight="1">
      <c r="B12" s="28"/>
      <c r="D12" s="25" t="s">
        <v>17</v>
      </c>
      <c r="F12" s="23" t="s">
        <v>18</v>
      </c>
      <c r="I12" s="25" t="s">
        <v>19</v>
      </c>
      <c r="J12" s="51" t="str">
        <f>'Rekapitulace stavby'!AN8</f>
        <v>15. 10. 2025</v>
      </c>
      <c r="L12" s="28"/>
    </row>
    <row r="13" spans="2:46" s="27" customFormat="1" ht="10.75" customHeight="1">
      <c r="B13" s="28"/>
      <c r="L13" s="28"/>
    </row>
    <row r="14" spans="2:46" s="27" customFormat="1" ht="12" customHeight="1">
      <c r="B14" s="28"/>
      <c r="D14" s="25" t="s">
        <v>21</v>
      </c>
      <c r="I14" s="25" t="s">
        <v>22</v>
      </c>
      <c r="J14" s="23" t="str">
        <f>IF('Rekapitulace stavby'!AN10="","",'Rekapitulace stavby'!AN10)</f>
        <v/>
      </c>
      <c r="L14" s="28"/>
    </row>
    <row r="15" spans="2:46" s="27" customFormat="1" ht="18" customHeight="1">
      <c r="B15" s="28"/>
      <c r="E15" s="23" t="str">
        <f>IF('Rekapitulace stavby'!E11="","",'Rekapitulace stavby'!E11)</f>
        <v xml:space="preserve"> </v>
      </c>
      <c r="I15" s="25" t="s">
        <v>23</v>
      </c>
      <c r="J15" s="23" t="str">
        <f>IF('Rekapitulace stavby'!AN11="","",'Rekapitulace stavby'!AN11)</f>
        <v/>
      </c>
      <c r="L15" s="28"/>
    </row>
    <row r="16" spans="2:46" s="27" customFormat="1" ht="7" customHeight="1">
      <c r="B16" s="28"/>
      <c r="L16" s="28"/>
    </row>
    <row r="17" spans="2:12" s="27" customFormat="1" ht="12" customHeight="1">
      <c r="B17" s="28"/>
      <c r="D17" s="25" t="s">
        <v>24</v>
      </c>
      <c r="I17" s="25" t="s">
        <v>22</v>
      </c>
      <c r="J17" s="23">
        <f>'Rekapitulace stavby'!AN13</f>
        <v>0</v>
      </c>
      <c r="L17" s="28"/>
    </row>
    <row r="18" spans="2:12" s="27" customFormat="1" ht="18" customHeight="1">
      <c r="B18" s="28"/>
      <c r="E18" s="11" t="str">
        <f>'Rekapitulace stavby'!E14</f>
        <v xml:space="preserve"> </v>
      </c>
      <c r="F18" s="11"/>
      <c r="G18" s="11"/>
      <c r="H18" s="11"/>
      <c r="I18" s="25" t="s">
        <v>23</v>
      </c>
      <c r="J18" s="23">
        <f>'Rekapitulace stavby'!AN14</f>
        <v>0</v>
      </c>
      <c r="L18" s="28"/>
    </row>
    <row r="19" spans="2:12" s="27" customFormat="1" ht="7" customHeight="1">
      <c r="B19" s="28"/>
      <c r="L19" s="28"/>
    </row>
    <row r="20" spans="2:12" s="27" customFormat="1" ht="12" customHeight="1">
      <c r="B20" s="28"/>
      <c r="D20" s="25" t="s">
        <v>25</v>
      </c>
      <c r="I20" s="25" t="s">
        <v>22</v>
      </c>
      <c r="J20" s="23" t="str">
        <f>IF('Rekapitulace stavby'!AN16="","",'Rekapitulace stavby'!AN16)</f>
        <v/>
      </c>
      <c r="L20" s="28"/>
    </row>
    <row r="21" spans="2:12" s="27" customFormat="1" ht="18" customHeight="1">
      <c r="B21" s="28"/>
      <c r="E21" s="23" t="str">
        <f>IF('Rekapitulace stavby'!E17="","",'Rekapitulace stavby'!E17)</f>
        <v xml:space="preserve"> </v>
      </c>
      <c r="I21" s="25" t="s">
        <v>23</v>
      </c>
      <c r="J21" s="23" t="str">
        <f>IF('Rekapitulace stavby'!AN17="","",'Rekapitulace stavby'!AN17)</f>
        <v/>
      </c>
      <c r="L21" s="28"/>
    </row>
    <row r="22" spans="2:12" s="27" customFormat="1" ht="7" customHeight="1">
      <c r="B22" s="28"/>
      <c r="L22" s="28"/>
    </row>
    <row r="23" spans="2:12" s="27" customFormat="1" ht="12" customHeight="1">
      <c r="B23" s="28"/>
      <c r="D23" s="25" t="s">
        <v>27</v>
      </c>
      <c r="I23" s="25" t="s">
        <v>22</v>
      </c>
      <c r="J23" s="23" t="str">
        <f>IF('Rekapitulace stavby'!AN19="","",'Rekapitulace stavby'!AN19)</f>
        <v/>
      </c>
      <c r="L23" s="28"/>
    </row>
    <row r="24" spans="2:12" s="27" customFormat="1" ht="18" customHeight="1">
      <c r="B24" s="28"/>
      <c r="E24" s="23" t="str">
        <f>IF('Rekapitulace stavby'!E20="","",'Rekapitulace stavby'!E20)</f>
        <v xml:space="preserve"> </v>
      </c>
      <c r="I24" s="25" t="s">
        <v>23</v>
      </c>
      <c r="J24" s="23" t="str">
        <f>IF('Rekapitulace stavby'!AN20="","",'Rekapitulace stavby'!AN20)</f>
        <v/>
      </c>
      <c r="L24" s="28"/>
    </row>
    <row r="25" spans="2:12" s="27" customFormat="1" ht="7" customHeight="1">
      <c r="B25" s="28"/>
      <c r="L25" s="28"/>
    </row>
    <row r="26" spans="2:12" s="27" customFormat="1" ht="12" customHeight="1">
      <c r="B26" s="28"/>
      <c r="D26" s="25" t="s">
        <v>28</v>
      </c>
      <c r="L26" s="28"/>
    </row>
    <row r="27" spans="2:12" s="27" customFormat="1" ht="14.5" customHeight="1">
      <c r="B27" s="28"/>
      <c r="E27" s="11"/>
      <c r="F27" s="11"/>
      <c r="G27" s="11"/>
      <c r="H27" s="11"/>
      <c r="L27" s="28"/>
    </row>
    <row r="28" spans="2:12" s="27" customFormat="1" ht="7" customHeight="1">
      <c r="B28" s="28"/>
      <c r="L28" s="28"/>
    </row>
    <row r="29" spans="2:12" s="27" customFormat="1" ht="7" customHeight="1">
      <c r="B29" s="28"/>
      <c r="D29" s="52"/>
      <c r="E29" s="52"/>
      <c r="F29" s="52"/>
      <c r="G29" s="52"/>
      <c r="H29" s="52"/>
      <c r="I29" s="52"/>
      <c r="J29" s="52"/>
      <c r="K29" s="52"/>
      <c r="L29" s="28"/>
    </row>
    <row r="30" spans="2:12" s="27" customFormat="1" ht="25.5" customHeight="1">
      <c r="B30" s="28"/>
      <c r="D30" s="89" t="s">
        <v>29</v>
      </c>
      <c r="J30" s="65">
        <f>ROUND(J128, 2)</f>
        <v>0</v>
      </c>
      <c r="L30" s="28"/>
    </row>
    <row r="31" spans="2:12" s="27" customFormat="1" ht="7" customHeight="1">
      <c r="B31" s="28"/>
      <c r="D31" s="52"/>
      <c r="E31" s="52"/>
      <c r="F31" s="52"/>
      <c r="G31" s="52"/>
      <c r="H31" s="52"/>
      <c r="I31" s="52"/>
      <c r="J31" s="52"/>
      <c r="K31" s="52"/>
      <c r="L31" s="28"/>
    </row>
    <row r="32" spans="2:12" s="27" customFormat="1" ht="14.5" customHeight="1">
      <c r="B32" s="28"/>
      <c r="F32" s="31" t="s">
        <v>31</v>
      </c>
      <c r="I32" s="31" t="s">
        <v>30</v>
      </c>
      <c r="J32" s="31" t="s">
        <v>32</v>
      </c>
      <c r="L32" s="28"/>
    </row>
    <row r="33" spans="2:12" s="27" customFormat="1" ht="14.5" customHeight="1">
      <c r="B33" s="28"/>
      <c r="D33" s="90" t="s">
        <v>33</v>
      </c>
      <c r="E33" s="25" t="s">
        <v>34</v>
      </c>
      <c r="F33" s="91">
        <f>ROUND((SUM(BE128:BE219)),  2)</f>
        <v>0</v>
      </c>
      <c r="I33" s="92">
        <v>0.21</v>
      </c>
      <c r="J33" s="91">
        <f>ROUND(((SUM(BE128:BE219))*I33),  2)</f>
        <v>0</v>
      </c>
      <c r="L33" s="28"/>
    </row>
    <row r="34" spans="2:12" s="27" customFormat="1" ht="14.5" customHeight="1">
      <c r="B34" s="28"/>
      <c r="E34" s="25" t="s">
        <v>35</v>
      </c>
      <c r="F34" s="91">
        <f>ROUND((SUM(BF128:BF219)),  2)</f>
        <v>0</v>
      </c>
      <c r="I34" s="92">
        <v>0.12</v>
      </c>
      <c r="J34" s="91">
        <f>ROUND(((SUM(BF128:BF219))*I34),  2)</f>
        <v>0</v>
      </c>
      <c r="L34" s="28"/>
    </row>
    <row r="35" spans="2:12" s="27" customFormat="1" ht="14.5" hidden="1" customHeight="1">
      <c r="B35" s="28"/>
      <c r="E35" s="25" t="s">
        <v>36</v>
      </c>
      <c r="F35" s="91">
        <f>ROUND((SUM(BG128:BG219)),  2)</f>
        <v>0</v>
      </c>
      <c r="I35" s="92">
        <v>0.21</v>
      </c>
      <c r="J35" s="91">
        <f>0</f>
        <v>0</v>
      </c>
      <c r="L35" s="28"/>
    </row>
    <row r="36" spans="2:12" s="27" customFormat="1" ht="14.5" hidden="1" customHeight="1">
      <c r="B36" s="28"/>
      <c r="E36" s="25" t="s">
        <v>37</v>
      </c>
      <c r="F36" s="91">
        <f>ROUND((SUM(BH128:BH219)),  2)</f>
        <v>0</v>
      </c>
      <c r="I36" s="92">
        <v>0.12</v>
      </c>
      <c r="J36" s="91">
        <f>0</f>
        <v>0</v>
      </c>
      <c r="L36" s="28"/>
    </row>
    <row r="37" spans="2:12" s="27" customFormat="1" ht="14.5" hidden="1" customHeight="1">
      <c r="B37" s="28"/>
      <c r="E37" s="25" t="s">
        <v>38</v>
      </c>
      <c r="F37" s="91">
        <f>ROUND((SUM(BI128:BI219)),  2)</f>
        <v>0</v>
      </c>
      <c r="I37" s="92">
        <v>0</v>
      </c>
      <c r="J37" s="91">
        <f>0</f>
        <v>0</v>
      </c>
      <c r="L37" s="28"/>
    </row>
    <row r="38" spans="2:12" s="27" customFormat="1" ht="7" customHeight="1">
      <c r="B38" s="28"/>
      <c r="L38" s="28"/>
    </row>
    <row r="39" spans="2:12" s="27" customFormat="1" ht="25.5" customHeight="1">
      <c r="B39" s="28"/>
      <c r="C39" s="93"/>
      <c r="D39" s="94" t="s">
        <v>39</v>
      </c>
      <c r="E39" s="55"/>
      <c r="F39" s="55"/>
      <c r="G39" s="95" t="s">
        <v>40</v>
      </c>
      <c r="H39" s="96" t="s">
        <v>41</v>
      </c>
      <c r="I39" s="55"/>
      <c r="J39" s="97">
        <f>SUM(J30:J37)</f>
        <v>0</v>
      </c>
      <c r="K39" s="98"/>
      <c r="L39" s="28"/>
    </row>
    <row r="40" spans="2:12" s="27" customFormat="1" ht="14.5" customHeight="1">
      <c r="B40" s="28"/>
      <c r="L40" s="28"/>
    </row>
    <row r="41" spans="2:12" ht="14.5" customHeight="1">
      <c r="B41" s="19"/>
      <c r="L41" s="19"/>
    </row>
    <row r="42" spans="2:12" ht="14.5" customHeight="1">
      <c r="B42" s="19"/>
      <c r="L42" s="19"/>
    </row>
    <row r="43" spans="2:12" ht="14.5" customHeight="1">
      <c r="B43" s="19"/>
      <c r="L43" s="19"/>
    </row>
    <row r="44" spans="2:12" ht="14.5" customHeight="1">
      <c r="B44" s="19"/>
      <c r="L44" s="19"/>
    </row>
    <row r="45" spans="2:12" ht="14.5" customHeight="1">
      <c r="B45" s="19"/>
      <c r="L45" s="19"/>
    </row>
    <row r="46" spans="2:12" ht="14.5" customHeight="1">
      <c r="B46" s="19"/>
      <c r="L46" s="19"/>
    </row>
    <row r="47" spans="2:12" ht="14.5" customHeight="1">
      <c r="B47" s="19"/>
      <c r="L47" s="19"/>
    </row>
    <row r="48" spans="2:12" ht="14.5" customHeight="1">
      <c r="B48" s="19"/>
      <c r="L48" s="19"/>
    </row>
    <row r="49" spans="2:12" ht="14.5" customHeight="1">
      <c r="B49" s="19"/>
      <c r="L49" s="19"/>
    </row>
    <row r="50" spans="2:12" s="27" customFormat="1" ht="14.5" customHeight="1">
      <c r="B50" s="28"/>
      <c r="D50" s="38" t="s">
        <v>42</v>
      </c>
      <c r="E50" s="39"/>
      <c r="F50" s="39"/>
      <c r="G50" s="38" t="s">
        <v>43</v>
      </c>
      <c r="H50" s="39"/>
      <c r="I50" s="39"/>
      <c r="J50" s="39"/>
      <c r="K50" s="39"/>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27" customFormat="1" ht="13">
      <c r="B61" s="28"/>
      <c r="D61" s="40" t="s">
        <v>44</v>
      </c>
      <c r="E61" s="30"/>
      <c r="F61" s="99" t="s">
        <v>45</v>
      </c>
      <c r="G61" s="40" t="s">
        <v>44</v>
      </c>
      <c r="H61" s="30"/>
      <c r="I61" s="30"/>
      <c r="J61" s="100" t="s">
        <v>45</v>
      </c>
      <c r="K61" s="30"/>
      <c r="L61" s="28"/>
    </row>
    <row r="62" spans="2:12">
      <c r="B62" s="19"/>
      <c r="L62" s="19"/>
    </row>
    <row r="63" spans="2:12">
      <c r="B63" s="19"/>
      <c r="L63" s="19"/>
    </row>
    <row r="64" spans="2:12">
      <c r="B64" s="19"/>
      <c r="L64" s="19"/>
    </row>
    <row r="65" spans="2:12" s="27" customFormat="1" ht="13">
      <c r="B65" s="28"/>
      <c r="D65" s="38" t="s">
        <v>46</v>
      </c>
      <c r="E65" s="39"/>
      <c r="F65" s="39"/>
      <c r="G65" s="38" t="s">
        <v>47</v>
      </c>
      <c r="H65" s="39"/>
      <c r="I65" s="39"/>
      <c r="J65" s="39"/>
      <c r="K65" s="39"/>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27" customFormat="1" ht="13">
      <c r="B76" s="28"/>
      <c r="D76" s="40" t="s">
        <v>44</v>
      </c>
      <c r="E76" s="30"/>
      <c r="F76" s="99" t="s">
        <v>45</v>
      </c>
      <c r="G76" s="40" t="s">
        <v>44</v>
      </c>
      <c r="H76" s="30"/>
      <c r="I76" s="30"/>
      <c r="J76" s="100" t="s">
        <v>45</v>
      </c>
      <c r="K76" s="30"/>
      <c r="L76" s="28"/>
    </row>
    <row r="77" spans="2:12" s="27" customFormat="1" ht="14.5" customHeight="1">
      <c r="B77" s="41"/>
      <c r="C77" s="42"/>
      <c r="D77" s="42"/>
      <c r="E77" s="42"/>
      <c r="F77" s="42"/>
      <c r="G77" s="42"/>
      <c r="H77" s="42"/>
      <c r="I77" s="42"/>
      <c r="J77" s="42"/>
      <c r="K77" s="42"/>
      <c r="L77" s="28"/>
    </row>
    <row r="81" spans="2:47" s="27" customFormat="1" ht="7" customHeight="1">
      <c r="B81" s="43"/>
      <c r="C81" s="44"/>
      <c r="D81" s="44"/>
      <c r="E81" s="44"/>
      <c r="F81" s="44"/>
      <c r="G81" s="44"/>
      <c r="H81" s="44"/>
      <c r="I81" s="44"/>
      <c r="J81" s="44"/>
      <c r="K81" s="44"/>
      <c r="L81" s="28"/>
    </row>
    <row r="82" spans="2:47" s="27" customFormat="1" ht="25" customHeight="1">
      <c r="B82" s="28"/>
      <c r="C82" s="20" t="s">
        <v>86</v>
      </c>
      <c r="L82" s="28"/>
    </row>
    <row r="83" spans="2:47" s="27" customFormat="1" ht="7" customHeight="1">
      <c r="B83" s="28"/>
      <c r="L83" s="28"/>
    </row>
    <row r="84" spans="2:47" s="27" customFormat="1" ht="12" customHeight="1">
      <c r="B84" s="28"/>
      <c r="C84" s="25" t="s">
        <v>13</v>
      </c>
      <c r="L84" s="28"/>
    </row>
    <row r="85" spans="2:47" s="27" customFormat="1" ht="14.5" customHeight="1">
      <c r="B85" s="28"/>
      <c r="E85" s="13" t="str">
        <f>E7</f>
        <v>Vybudování nového výtahu a modernizace gastro provozu(71)</v>
      </c>
      <c r="F85" s="13"/>
      <c r="G85" s="13"/>
      <c r="H85" s="13"/>
      <c r="L85" s="28"/>
    </row>
    <row r="86" spans="2:47" s="27" customFormat="1" ht="12" customHeight="1">
      <c r="B86" s="28"/>
      <c r="C86" s="25" t="s">
        <v>84</v>
      </c>
      <c r="L86" s="28"/>
    </row>
    <row r="87" spans="2:47" s="27" customFormat="1" ht="15.5" customHeight="1">
      <c r="B87" s="28"/>
      <c r="E87" s="12" t="str">
        <f>E9</f>
        <v>04 - Gastro</v>
      </c>
      <c r="F87" s="12"/>
      <c r="G87" s="12"/>
      <c r="H87" s="12"/>
      <c r="L87" s="28"/>
    </row>
    <row r="88" spans="2:47" s="27" customFormat="1" ht="7" customHeight="1">
      <c r="B88" s="28"/>
      <c r="L88" s="28"/>
    </row>
    <row r="89" spans="2:47" s="27" customFormat="1" ht="12" customHeight="1">
      <c r="B89" s="28"/>
      <c r="C89" s="25" t="s">
        <v>17</v>
      </c>
      <c r="F89" s="23" t="str">
        <f>F12</f>
        <v xml:space="preserve"> </v>
      </c>
      <c r="I89" s="25" t="s">
        <v>19</v>
      </c>
      <c r="J89" s="51" t="str">
        <f>IF(J12="","",J12)</f>
        <v>15. 10. 2025</v>
      </c>
      <c r="L89" s="28"/>
    </row>
    <row r="90" spans="2:47" s="27" customFormat="1" ht="7" customHeight="1">
      <c r="B90" s="28"/>
      <c r="L90" s="28"/>
    </row>
    <row r="91" spans="2:47" s="27" customFormat="1" ht="15.5" customHeight="1">
      <c r="B91" s="28"/>
      <c r="C91" s="25" t="s">
        <v>21</v>
      </c>
      <c r="F91" s="23" t="str">
        <f>E15</f>
        <v xml:space="preserve"> </v>
      </c>
      <c r="I91" s="25" t="s">
        <v>25</v>
      </c>
      <c r="J91" s="23" t="str">
        <f>E21</f>
        <v xml:space="preserve"> </v>
      </c>
      <c r="L91" s="28"/>
    </row>
    <row r="92" spans="2:47" s="27" customFormat="1" ht="15.5" customHeight="1">
      <c r="B92" s="28"/>
      <c r="C92" s="25" t="s">
        <v>24</v>
      </c>
      <c r="F92" s="23" t="str">
        <f>IF(E18="","",E18)</f>
        <v xml:space="preserve"> </v>
      </c>
      <c r="I92" s="25" t="s">
        <v>27</v>
      </c>
      <c r="J92" s="23" t="str">
        <f>E24</f>
        <v xml:space="preserve"> </v>
      </c>
      <c r="L92" s="28"/>
    </row>
    <row r="93" spans="2:47" s="27" customFormat="1" ht="10.25" customHeight="1">
      <c r="B93" s="28"/>
      <c r="L93" s="28"/>
    </row>
    <row r="94" spans="2:47" s="27" customFormat="1" ht="29.25" customHeight="1">
      <c r="B94" s="28"/>
      <c r="C94" s="101" t="s">
        <v>87</v>
      </c>
      <c r="D94" s="93"/>
      <c r="E94" s="93"/>
      <c r="F94" s="93"/>
      <c r="G94" s="93"/>
      <c r="H94" s="93"/>
      <c r="I94" s="93"/>
      <c r="J94" s="102" t="s">
        <v>88</v>
      </c>
      <c r="K94" s="93"/>
      <c r="L94" s="28"/>
    </row>
    <row r="95" spans="2:47" s="27" customFormat="1" ht="10.25" customHeight="1">
      <c r="B95" s="28"/>
      <c r="L95" s="28"/>
    </row>
    <row r="96" spans="2:47" s="27" customFormat="1" ht="22.75" customHeight="1">
      <c r="B96" s="28"/>
      <c r="C96" s="103" t="s">
        <v>89</v>
      </c>
      <c r="J96" s="65">
        <f>J128</f>
        <v>0</v>
      </c>
      <c r="L96" s="28"/>
      <c r="AU96" s="16" t="s">
        <v>90</v>
      </c>
    </row>
    <row r="97" spans="2:12" s="104" customFormat="1" ht="25" customHeight="1">
      <c r="B97" s="105"/>
      <c r="D97" s="106" t="s">
        <v>142</v>
      </c>
      <c r="E97" s="107"/>
      <c r="F97" s="107"/>
      <c r="G97" s="107"/>
      <c r="H97" s="107"/>
      <c r="I97" s="107"/>
      <c r="J97" s="108">
        <f>J129</f>
        <v>0</v>
      </c>
      <c r="L97" s="105"/>
    </row>
    <row r="98" spans="2:12" s="104" customFormat="1" ht="25" customHeight="1">
      <c r="B98" s="105"/>
      <c r="D98" s="106" t="s">
        <v>143</v>
      </c>
      <c r="E98" s="107"/>
      <c r="F98" s="107"/>
      <c r="G98" s="107"/>
      <c r="H98" s="107"/>
      <c r="I98" s="107"/>
      <c r="J98" s="108">
        <f>J162</f>
        <v>0</v>
      </c>
      <c r="L98" s="105"/>
    </row>
    <row r="99" spans="2:12" s="104" customFormat="1" ht="25" customHeight="1">
      <c r="B99" s="105"/>
      <c r="D99" s="106" t="s">
        <v>144</v>
      </c>
      <c r="E99" s="107"/>
      <c r="F99" s="107"/>
      <c r="G99" s="107"/>
      <c r="H99" s="107"/>
      <c r="I99" s="107"/>
      <c r="J99" s="108">
        <f>J169</f>
        <v>0</v>
      </c>
      <c r="L99" s="105"/>
    </row>
    <row r="100" spans="2:12" s="104" customFormat="1" ht="25" customHeight="1">
      <c r="B100" s="105"/>
      <c r="D100" s="106" t="s">
        <v>145</v>
      </c>
      <c r="E100" s="107"/>
      <c r="F100" s="107"/>
      <c r="G100" s="107"/>
      <c r="H100" s="107"/>
      <c r="I100" s="107"/>
      <c r="J100" s="108">
        <f>J179</f>
        <v>0</v>
      </c>
      <c r="L100" s="105"/>
    </row>
    <row r="101" spans="2:12" s="104" customFormat="1" ht="25" customHeight="1">
      <c r="B101" s="105"/>
      <c r="D101" s="106" t="s">
        <v>146</v>
      </c>
      <c r="E101" s="107"/>
      <c r="F101" s="107"/>
      <c r="G101" s="107"/>
      <c r="H101" s="107"/>
      <c r="I101" s="107"/>
      <c r="J101" s="108">
        <f>J186</f>
        <v>0</v>
      </c>
      <c r="L101" s="105"/>
    </row>
    <row r="102" spans="2:12" s="104" customFormat="1" ht="25" customHeight="1">
      <c r="B102" s="105"/>
      <c r="D102" s="106" t="s">
        <v>147</v>
      </c>
      <c r="E102" s="107"/>
      <c r="F102" s="107"/>
      <c r="G102" s="107"/>
      <c r="H102" s="107"/>
      <c r="I102" s="107"/>
      <c r="J102" s="108">
        <f>J199</f>
        <v>0</v>
      </c>
      <c r="L102" s="105"/>
    </row>
    <row r="103" spans="2:12" s="104" customFormat="1" ht="25" customHeight="1">
      <c r="B103" s="105"/>
      <c r="D103" s="106" t="s">
        <v>148</v>
      </c>
      <c r="E103" s="107"/>
      <c r="F103" s="107"/>
      <c r="G103" s="107"/>
      <c r="H103" s="107"/>
      <c r="I103" s="107"/>
      <c r="J103" s="108">
        <f>J202</f>
        <v>0</v>
      </c>
      <c r="L103" s="105"/>
    </row>
    <row r="104" spans="2:12" s="104" customFormat="1" ht="25" customHeight="1">
      <c r="B104" s="105"/>
      <c r="D104" s="106" t="s">
        <v>149</v>
      </c>
      <c r="E104" s="107"/>
      <c r="F104" s="107"/>
      <c r="G104" s="107"/>
      <c r="H104" s="107"/>
      <c r="I104" s="107"/>
      <c r="J104" s="108">
        <f>J203</f>
        <v>0</v>
      </c>
      <c r="L104" s="105"/>
    </row>
    <row r="105" spans="2:12" s="104" customFormat="1" ht="25" customHeight="1">
      <c r="B105" s="105"/>
      <c r="D105" s="106" t="s">
        <v>150</v>
      </c>
      <c r="E105" s="107"/>
      <c r="F105" s="107"/>
      <c r="G105" s="107"/>
      <c r="H105" s="107"/>
      <c r="I105" s="107"/>
      <c r="J105" s="108">
        <f>J205</f>
        <v>0</v>
      </c>
      <c r="L105" s="105"/>
    </row>
    <row r="106" spans="2:12" s="104" customFormat="1" ht="25" customHeight="1">
      <c r="B106" s="105"/>
      <c r="D106" s="106" t="s">
        <v>151</v>
      </c>
      <c r="E106" s="107"/>
      <c r="F106" s="107"/>
      <c r="G106" s="107"/>
      <c r="H106" s="107"/>
      <c r="I106" s="107"/>
      <c r="J106" s="108">
        <f>J212</f>
        <v>0</v>
      </c>
      <c r="L106" s="105"/>
    </row>
    <row r="107" spans="2:12" s="104" customFormat="1" ht="25" customHeight="1">
      <c r="B107" s="105"/>
      <c r="D107" s="106" t="s">
        <v>152</v>
      </c>
      <c r="E107" s="107"/>
      <c r="F107" s="107"/>
      <c r="G107" s="107"/>
      <c r="H107" s="107"/>
      <c r="I107" s="107"/>
      <c r="J107" s="108">
        <f>J215</f>
        <v>0</v>
      </c>
      <c r="L107" s="105"/>
    </row>
    <row r="108" spans="2:12" s="104" customFormat="1" ht="25" customHeight="1">
      <c r="B108" s="105"/>
      <c r="D108" s="106" t="s">
        <v>153</v>
      </c>
      <c r="E108" s="107"/>
      <c r="F108" s="107"/>
      <c r="G108" s="107"/>
      <c r="H108" s="107"/>
      <c r="I108" s="107"/>
      <c r="J108" s="108">
        <f>J218</f>
        <v>0</v>
      </c>
      <c r="L108" s="105"/>
    </row>
    <row r="109" spans="2:12" s="27" customFormat="1" ht="21.75" customHeight="1">
      <c r="B109" s="28"/>
      <c r="L109" s="28"/>
    </row>
    <row r="110" spans="2:12" s="27" customFormat="1" ht="7" customHeight="1">
      <c r="B110" s="41"/>
      <c r="C110" s="42"/>
      <c r="D110" s="42"/>
      <c r="E110" s="42"/>
      <c r="F110" s="42"/>
      <c r="G110" s="42"/>
      <c r="H110" s="42"/>
      <c r="I110" s="42"/>
      <c r="J110" s="42"/>
      <c r="K110" s="42"/>
      <c r="L110" s="28"/>
    </row>
    <row r="114" spans="2:63" s="27" customFormat="1" ht="7" customHeight="1">
      <c r="B114" s="43"/>
      <c r="C114" s="44"/>
      <c r="D114" s="44"/>
      <c r="E114" s="44"/>
      <c r="F114" s="44"/>
      <c r="G114" s="44"/>
      <c r="H114" s="44"/>
      <c r="I114" s="44"/>
      <c r="J114" s="44"/>
      <c r="K114" s="44"/>
      <c r="L114" s="28"/>
    </row>
    <row r="115" spans="2:63" s="27" customFormat="1" ht="25" customHeight="1">
      <c r="B115" s="28"/>
      <c r="C115" s="20" t="s">
        <v>97</v>
      </c>
      <c r="L115" s="28"/>
    </row>
    <row r="116" spans="2:63" s="27" customFormat="1" ht="7" customHeight="1">
      <c r="B116" s="28"/>
      <c r="L116" s="28"/>
    </row>
    <row r="117" spans="2:63" s="27" customFormat="1" ht="12" customHeight="1">
      <c r="B117" s="28"/>
      <c r="C117" s="25" t="s">
        <v>13</v>
      </c>
      <c r="L117" s="28"/>
    </row>
    <row r="118" spans="2:63" s="27" customFormat="1" ht="14.5" customHeight="1">
      <c r="B118" s="28"/>
      <c r="E118" s="13" t="str">
        <f>E7</f>
        <v>Vybudování nového výtahu a modernizace gastro provozu(71)</v>
      </c>
      <c r="F118" s="13"/>
      <c r="G118" s="13"/>
      <c r="H118" s="13"/>
      <c r="L118" s="28"/>
    </row>
    <row r="119" spans="2:63" s="27" customFormat="1" ht="12" customHeight="1">
      <c r="B119" s="28"/>
      <c r="C119" s="25" t="s">
        <v>84</v>
      </c>
      <c r="L119" s="28"/>
    </row>
    <row r="120" spans="2:63" s="27" customFormat="1" ht="15.5" customHeight="1">
      <c r="B120" s="28"/>
      <c r="E120" s="12" t="str">
        <f>E9</f>
        <v>04 - Gastro</v>
      </c>
      <c r="F120" s="12"/>
      <c r="G120" s="12"/>
      <c r="H120" s="12"/>
      <c r="L120" s="28"/>
    </row>
    <row r="121" spans="2:63" s="27" customFormat="1" ht="7" customHeight="1">
      <c r="B121" s="28"/>
      <c r="L121" s="28"/>
    </row>
    <row r="122" spans="2:63" s="27" customFormat="1" ht="12" customHeight="1">
      <c r="B122" s="28"/>
      <c r="C122" s="25" t="s">
        <v>17</v>
      </c>
      <c r="F122" s="23" t="str">
        <f>F12</f>
        <v xml:space="preserve"> </v>
      </c>
      <c r="I122" s="25" t="s">
        <v>19</v>
      </c>
      <c r="J122" s="51" t="str">
        <f>IF(J12="","",J12)</f>
        <v>15. 10. 2025</v>
      </c>
      <c r="L122" s="28"/>
    </row>
    <row r="123" spans="2:63" s="27" customFormat="1" ht="7" customHeight="1">
      <c r="B123" s="28"/>
      <c r="L123" s="28"/>
    </row>
    <row r="124" spans="2:63" s="27" customFormat="1" ht="15.5" customHeight="1">
      <c r="B124" s="28"/>
      <c r="C124" s="25" t="s">
        <v>21</v>
      </c>
      <c r="F124" s="23" t="str">
        <f>E15</f>
        <v xml:space="preserve"> </v>
      </c>
      <c r="I124" s="25" t="s">
        <v>25</v>
      </c>
      <c r="J124" s="23" t="str">
        <f>E21</f>
        <v xml:space="preserve"> </v>
      </c>
      <c r="L124" s="28"/>
    </row>
    <row r="125" spans="2:63" s="27" customFormat="1" ht="15.5" customHeight="1">
      <c r="B125" s="28"/>
      <c r="C125" s="25" t="s">
        <v>24</v>
      </c>
      <c r="F125" s="23" t="str">
        <f>IF(E18="","",E18)</f>
        <v xml:space="preserve"> </v>
      </c>
      <c r="I125" s="25" t="s">
        <v>27</v>
      </c>
      <c r="J125" s="23" t="str">
        <f>E24</f>
        <v xml:space="preserve"> </v>
      </c>
      <c r="L125" s="28"/>
    </row>
    <row r="126" spans="2:63" s="27" customFormat="1" ht="10.25" customHeight="1">
      <c r="B126" s="28"/>
      <c r="L126" s="28"/>
    </row>
    <row r="127" spans="2:63" s="114" customFormat="1" ht="29.25" customHeight="1">
      <c r="B127" s="115"/>
      <c r="C127" s="116" t="s">
        <v>98</v>
      </c>
      <c r="D127" s="117" t="s">
        <v>54</v>
      </c>
      <c r="E127" s="117" t="s">
        <v>50</v>
      </c>
      <c r="F127" s="117" t="s">
        <v>51</v>
      </c>
      <c r="G127" s="117" t="s">
        <v>99</v>
      </c>
      <c r="H127" s="117" t="s">
        <v>100</v>
      </c>
      <c r="I127" s="117" t="s">
        <v>101</v>
      </c>
      <c r="J127" s="117" t="s">
        <v>88</v>
      </c>
      <c r="K127" s="118" t="s">
        <v>102</v>
      </c>
      <c r="L127" s="115"/>
      <c r="M127" s="57"/>
      <c r="N127" s="58" t="s">
        <v>33</v>
      </c>
      <c r="O127" s="58" t="s">
        <v>103</v>
      </c>
      <c r="P127" s="58" t="s">
        <v>104</v>
      </c>
      <c r="Q127" s="58" t="s">
        <v>105</v>
      </c>
      <c r="R127" s="58" t="s">
        <v>106</v>
      </c>
      <c r="S127" s="58" t="s">
        <v>107</v>
      </c>
      <c r="T127" s="59" t="s">
        <v>108</v>
      </c>
    </row>
    <row r="128" spans="2:63" s="27" customFormat="1" ht="22.75" customHeight="1">
      <c r="B128" s="28"/>
      <c r="C128" s="63" t="s">
        <v>109</v>
      </c>
      <c r="J128" s="119">
        <f>BK128</f>
        <v>0</v>
      </c>
      <c r="L128" s="28"/>
      <c r="M128" s="60"/>
      <c r="N128" s="52"/>
      <c r="O128" s="52"/>
      <c r="P128" s="120">
        <f>P129+P162+P169+P179+P186+P199+P202+P203+P205+P212+P215+P218</f>
        <v>0</v>
      </c>
      <c r="Q128" s="52"/>
      <c r="R128" s="120">
        <f>R129+R162+R169+R179+R186+R199+R202+R203+R205+R212+R215+R218</f>
        <v>0</v>
      </c>
      <c r="S128" s="52"/>
      <c r="T128" s="121">
        <f>T129+T162+T169+T179+T186+T199+T202+T203+T205+T212+T215+T218</f>
        <v>0</v>
      </c>
      <c r="AT128" s="16" t="s">
        <v>68</v>
      </c>
      <c r="AU128" s="16" t="s">
        <v>90</v>
      </c>
      <c r="BK128" s="122">
        <f>BK129+BK162+BK169+BK179+BK186+BK199+BK202+BK203+BK205+BK212+BK215+BK218</f>
        <v>0</v>
      </c>
    </row>
    <row r="129" spans="2:65" s="123" customFormat="1" ht="26" customHeight="1">
      <c r="B129" s="124"/>
      <c r="D129" s="125" t="s">
        <v>68</v>
      </c>
      <c r="E129" s="126" t="s">
        <v>154</v>
      </c>
      <c r="F129" s="126" t="s">
        <v>154</v>
      </c>
      <c r="J129" s="127">
        <f>BK129</f>
        <v>0</v>
      </c>
      <c r="L129" s="124"/>
      <c r="M129" s="128"/>
      <c r="P129" s="129">
        <f>SUM(P130:P161)</f>
        <v>0</v>
      </c>
      <c r="R129" s="129">
        <f>SUM(R130:R161)</f>
        <v>0</v>
      </c>
      <c r="T129" s="130">
        <f>SUM(T130:T161)</f>
        <v>0</v>
      </c>
      <c r="AR129" s="125" t="s">
        <v>77</v>
      </c>
      <c r="AT129" s="131" t="s">
        <v>68</v>
      </c>
      <c r="AU129" s="131" t="s">
        <v>69</v>
      </c>
      <c r="AY129" s="125" t="s">
        <v>113</v>
      </c>
      <c r="BK129" s="132">
        <f>SUM(BK130:BK161)</f>
        <v>0</v>
      </c>
    </row>
    <row r="130" spans="2:65" s="27" customFormat="1" ht="409" customHeight="1">
      <c r="B130" s="135"/>
      <c r="C130" s="136" t="s">
        <v>77</v>
      </c>
      <c r="D130" s="136" t="s">
        <v>117</v>
      </c>
      <c r="E130" s="137" t="s">
        <v>155</v>
      </c>
      <c r="F130" s="138" t="s">
        <v>156</v>
      </c>
      <c r="G130" s="139" t="s">
        <v>157</v>
      </c>
      <c r="H130" s="140">
        <v>1</v>
      </c>
      <c r="I130" s="141"/>
      <c r="J130" s="141"/>
      <c r="K130" s="138"/>
      <c r="L130" s="28"/>
      <c r="M130" s="142"/>
      <c r="N130" s="143" t="s">
        <v>34</v>
      </c>
      <c r="O130" s="144">
        <v>0</v>
      </c>
      <c r="P130" s="144">
        <f t="shared" ref="P130:P161" si="0">O130*H130</f>
        <v>0</v>
      </c>
      <c r="Q130" s="144">
        <v>0</v>
      </c>
      <c r="R130" s="144">
        <f t="shared" ref="R130:R161" si="1">Q130*H130</f>
        <v>0</v>
      </c>
      <c r="S130" s="144">
        <v>0</v>
      </c>
      <c r="T130" s="145">
        <f t="shared" ref="T130:T161" si="2">S130*H130</f>
        <v>0</v>
      </c>
      <c r="AR130" s="146" t="s">
        <v>158</v>
      </c>
      <c r="AT130" s="146" t="s">
        <v>117</v>
      </c>
      <c r="AU130" s="146" t="s">
        <v>77</v>
      </c>
      <c r="AY130" s="16" t="s">
        <v>113</v>
      </c>
      <c r="BE130" s="147">
        <f t="shared" ref="BE130:BE161" si="3">IF(N130="základní",J130,0)</f>
        <v>0</v>
      </c>
      <c r="BF130" s="147">
        <f t="shared" ref="BF130:BF161" si="4">IF(N130="snížená",J130,0)</f>
        <v>0</v>
      </c>
      <c r="BG130" s="147">
        <f t="shared" ref="BG130:BG161" si="5">IF(N130="zákl. přenesená",J130,0)</f>
        <v>0</v>
      </c>
      <c r="BH130" s="147">
        <f t="shared" ref="BH130:BH161" si="6">IF(N130="sníž. přenesená",J130,0)</f>
        <v>0</v>
      </c>
      <c r="BI130" s="147">
        <f t="shared" ref="BI130:BI161" si="7">IF(N130="nulová",J130,0)</f>
        <v>0</v>
      </c>
      <c r="BJ130" s="16" t="s">
        <v>77</v>
      </c>
      <c r="BK130" s="147">
        <f t="shared" ref="BK130:BK161" si="8">ROUND(I130*H130,2)</f>
        <v>0</v>
      </c>
      <c r="BL130" s="16" t="s">
        <v>158</v>
      </c>
      <c r="BM130" s="146" t="s">
        <v>79</v>
      </c>
    </row>
    <row r="131" spans="2:65" s="27" customFormat="1" ht="69" customHeight="1">
      <c r="B131" s="135"/>
      <c r="C131" s="136" t="s">
        <v>79</v>
      </c>
      <c r="D131" s="136" t="s">
        <v>117</v>
      </c>
      <c r="E131" s="137" t="s">
        <v>159</v>
      </c>
      <c r="F131" s="138" t="s">
        <v>160</v>
      </c>
      <c r="G131" s="139" t="s">
        <v>157</v>
      </c>
      <c r="H131" s="140">
        <v>1</v>
      </c>
      <c r="I131" s="141"/>
      <c r="J131" s="141"/>
      <c r="K131" s="138"/>
      <c r="L131" s="28"/>
      <c r="M131" s="142"/>
      <c r="N131" s="143" t="s">
        <v>34</v>
      </c>
      <c r="O131" s="144">
        <v>0</v>
      </c>
      <c r="P131" s="144">
        <f t="shared" si="0"/>
        <v>0</v>
      </c>
      <c r="Q131" s="144">
        <v>0</v>
      </c>
      <c r="R131" s="144">
        <f t="shared" si="1"/>
        <v>0</v>
      </c>
      <c r="S131" s="144">
        <v>0</v>
      </c>
      <c r="T131" s="145">
        <f t="shared" si="2"/>
        <v>0</v>
      </c>
      <c r="AR131" s="146" t="s">
        <v>158</v>
      </c>
      <c r="AT131" s="146" t="s">
        <v>117</v>
      </c>
      <c r="AU131" s="146" t="s">
        <v>77</v>
      </c>
      <c r="AY131" s="16" t="s">
        <v>113</v>
      </c>
      <c r="BE131" s="147">
        <f t="shared" si="3"/>
        <v>0</v>
      </c>
      <c r="BF131" s="147">
        <f t="shared" si="4"/>
        <v>0</v>
      </c>
      <c r="BG131" s="147">
        <f t="shared" si="5"/>
        <v>0</v>
      </c>
      <c r="BH131" s="147">
        <f t="shared" si="6"/>
        <v>0</v>
      </c>
      <c r="BI131" s="147">
        <f t="shared" si="7"/>
        <v>0</v>
      </c>
      <c r="BJ131" s="16" t="s">
        <v>77</v>
      </c>
      <c r="BK131" s="147">
        <f t="shared" si="8"/>
        <v>0</v>
      </c>
      <c r="BL131" s="16" t="s">
        <v>158</v>
      </c>
      <c r="BM131" s="146" t="s">
        <v>158</v>
      </c>
    </row>
    <row r="132" spans="2:65" s="27" customFormat="1" ht="64" customHeight="1">
      <c r="B132" s="135"/>
      <c r="C132" s="136" t="s">
        <v>158</v>
      </c>
      <c r="D132" s="136" t="s">
        <v>117</v>
      </c>
      <c r="E132" s="137" t="s">
        <v>162</v>
      </c>
      <c r="F132" s="138" t="s">
        <v>163</v>
      </c>
      <c r="G132" s="139" t="s">
        <v>157</v>
      </c>
      <c r="H132" s="140">
        <v>1</v>
      </c>
      <c r="I132" s="141"/>
      <c r="J132" s="141"/>
      <c r="K132" s="138"/>
      <c r="L132" s="28"/>
      <c r="M132" s="142"/>
      <c r="N132" s="143" t="s">
        <v>34</v>
      </c>
      <c r="O132" s="144">
        <v>0</v>
      </c>
      <c r="P132" s="144">
        <f t="shared" si="0"/>
        <v>0</v>
      </c>
      <c r="Q132" s="144">
        <v>0</v>
      </c>
      <c r="R132" s="144">
        <f t="shared" si="1"/>
        <v>0</v>
      </c>
      <c r="S132" s="144">
        <v>0</v>
      </c>
      <c r="T132" s="145">
        <f t="shared" si="2"/>
        <v>0</v>
      </c>
      <c r="AR132" s="146" t="s">
        <v>158</v>
      </c>
      <c r="AT132" s="146" t="s">
        <v>117</v>
      </c>
      <c r="AU132" s="146" t="s">
        <v>77</v>
      </c>
      <c r="AY132" s="16" t="s">
        <v>113</v>
      </c>
      <c r="BE132" s="147">
        <f t="shared" si="3"/>
        <v>0</v>
      </c>
      <c r="BF132" s="147">
        <f t="shared" si="4"/>
        <v>0</v>
      </c>
      <c r="BG132" s="147">
        <f t="shared" si="5"/>
        <v>0</v>
      </c>
      <c r="BH132" s="147">
        <f t="shared" si="6"/>
        <v>0</v>
      </c>
      <c r="BI132" s="147">
        <f t="shared" si="7"/>
        <v>0</v>
      </c>
      <c r="BJ132" s="16" t="s">
        <v>77</v>
      </c>
      <c r="BK132" s="147">
        <f t="shared" si="8"/>
        <v>0</v>
      </c>
      <c r="BL132" s="16" t="s">
        <v>158</v>
      </c>
      <c r="BM132" s="146" t="s">
        <v>164</v>
      </c>
    </row>
    <row r="133" spans="2:65" s="27" customFormat="1" ht="64" customHeight="1">
      <c r="B133" s="135"/>
      <c r="C133" s="136" t="s">
        <v>112</v>
      </c>
      <c r="D133" s="136" t="s">
        <v>117</v>
      </c>
      <c r="E133" s="137" t="s">
        <v>165</v>
      </c>
      <c r="F133" s="138" t="s">
        <v>166</v>
      </c>
      <c r="G133" s="139" t="s">
        <v>157</v>
      </c>
      <c r="H133" s="140">
        <v>1</v>
      </c>
      <c r="I133" s="141"/>
      <c r="J133" s="141"/>
      <c r="K133" s="138"/>
      <c r="L133" s="28"/>
      <c r="M133" s="142"/>
      <c r="N133" s="143" t="s">
        <v>34</v>
      </c>
      <c r="O133" s="144">
        <v>0</v>
      </c>
      <c r="P133" s="144">
        <f t="shared" si="0"/>
        <v>0</v>
      </c>
      <c r="Q133" s="144">
        <v>0</v>
      </c>
      <c r="R133" s="144">
        <f t="shared" si="1"/>
        <v>0</v>
      </c>
      <c r="S133" s="144">
        <v>0</v>
      </c>
      <c r="T133" s="145">
        <f t="shared" si="2"/>
        <v>0</v>
      </c>
      <c r="AR133" s="146" t="s">
        <v>158</v>
      </c>
      <c r="AT133" s="146" t="s">
        <v>117</v>
      </c>
      <c r="AU133" s="146" t="s">
        <v>77</v>
      </c>
      <c r="AY133" s="16" t="s">
        <v>113</v>
      </c>
      <c r="BE133" s="147">
        <f t="shared" si="3"/>
        <v>0</v>
      </c>
      <c r="BF133" s="147">
        <f t="shared" si="4"/>
        <v>0</v>
      </c>
      <c r="BG133" s="147">
        <f t="shared" si="5"/>
        <v>0</v>
      </c>
      <c r="BH133" s="147">
        <f t="shared" si="6"/>
        <v>0</v>
      </c>
      <c r="BI133" s="147">
        <f t="shared" si="7"/>
        <v>0</v>
      </c>
      <c r="BJ133" s="16" t="s">
        <v>77</v>
      </c>
      <c r="BK133" s="147">
        <f t="shared" si="8"/>
        <v>0</v>
      </c>
      <c r="BL133" s="16" t="s">
        <v>158</v>
      </c>
      <c r="BM133" s="146" t="s">
        <v>7</v>
      </c>
    </row>
    <row r="134" spans="2:65" s="27" customFormat="1" ht="102" customHeight="1">
      <c r="B134" s="135"/>
      <c r="C134" s="136" t="s">
        <v>126</v>
      </c>
      <c r="D134" s="136" t="s">
        <v>117</v>
      </c>
      <c r="E134" s="137" t="s">
        <v>167</v>
      </c>
      <c r="F134" s="138" t="s">
        <v>168</v>
      </c>
      <c r="G134" s="139" t="s">
        <v>157</v>
      </c>
      <c r="H134" s="140">
        <v>1</v>
      </c>
      <c r="I134" s="141"/>
      <c r="J134" s="141"/>
      <c r="K134" s="138"/>
      <c r="L134" s="28"/>
      <c r="M134" s="142"/>
      <c r="N134" s="143" t="s">
        <v>34</v>
      </c>
      <c r="O134" s="144">
        <v>0</v>
      </c>
      <c r="P134" s="144">
        <f t="shared" si="0"/>
        <v>0</v>
      </c>
      <c r="Q134" s="144">
        <v>0</v>
      </c>
      <c r="R134" s="144">
        <f t="shared" si="1"/>
        <v>0</v>
      </c>
      <c r="S134" s="144">
        <v>0</v>
      </c>
      <c r="T134" s="145">
        <f t="shared" si="2"/>
        <v>0</v>
      </c>
      <c r="AR134" s="146" t="s">
        <v>158</v>
      </c>
      <c r="AT134" s="146" t="s">
        <v>117</v>
      </c>
      <c r="AU134" s="146" t="s">
        <v>77</v>
      </c>
      <c r="AY134" s="16" t="s">
        <v>113</v>
      </c>
      <c r="BE134" s="147">
        <f t="shared" si="3"/>
        <v>0</v>
      </c>
      <c r="BF134" s="147">
        <f t="shared" si="4"/>
        <v>0</v>
      </c>
      <c r="BG134" s="147">
        <f t="shared" si="5"/>
        <v>0</v>
      </c>
      <c r="BH134" s="147">
        <f t="shared" si="6"/>
        <v>0</v>
      </c>
      <c r="BI134" s="147">
        <f t="shared" si="7"/>
        <v>0</v>
      </c>
      <c r="BJ134" s="16" t="s">
        <v>77</v>
      </c>
      <c r="BK134" s="147">
        <f t="shared" si="8"/>
        <v>0</v>
      </c>
      <c r="BL134" s="16" t="s">
        <v>158</v>
      </c>
      <c r="BM134" s="146" t="s">
        <v>138</v>
      </c>
    </row>
    <row r="135" spans="2:65" s="27" customFormat="1" ht="82" customHeight="1">
      <c r="B135" s="135"/>
      <c r="C135" s="136" t="s">
        <v>169</v>
      </c>
      <c r="D135" s="136" t="s">
        <v>117</v>
      </c>
      <c r="E135" s="137" t="s">
        <v>170</v>
      </c>
      <c r="F135" s="138" t="s">
        <v>171</v>
      </c>
      <c r="G135" s="139" t="s">
        <v>157</v>
      </c>
      <c r="H135" s="140">
        <v>1</v>
      </c>
      <c r="I135" s="141"/>
      <c r="J135" s="141"/>
      <c r="K135" s="138"/>
      <c r="L135" s="28"/>
      <c r="M135" s="142"/>
      <c r="N135" s="143" t="s">
        <v>34</v>
      </c>
      <c r="O135" s="144">
        <v>0</v>
      </c>
      <c r="P135" s="144">
        <f t="shared" si="0"/>
        <v>0</v>
      </c>
      <c r="Q135" s="144">
        <v>0</v>
      </c>
      <c r="R135" s="144">
        <f t="shared" si="1"/>
        <v>0</v>
      </c>
      <c r="S135" s="144">
        <v>0</v>
      </c>
      <c r="T135" s="145">
        <f t="shared" si="2"/>
        <v>0</v>
      </c>
      <c r="AR135" s="146" t="s">
        <v>158</v>
      </c>
      <c r="AT135" s="146" t="s">
        <v>117</v>
      </c>
      <c r="AU135" s="146" t="s">
        <v>77</v>
      </c>
      <c r="AY135" s="16" t="s">
        <v>113</v>
      </c>
      <c r="BE135" s="147">
        <f t="shared" si="3"/>
        <v>0</v>
      </c>
      <c r="BF135" s="147">
        <f t="shared" si="4"/>
        <v>0</v>
      </c>
      <c r="BG135" s="147">
        <f t="shared" si="5"/>
        <v>0</v>
      </c>
      <c r="BH135" s="147">
        <f t="shared" si="6"/>
        <v>0</v>
      </c>
      <c r="BI135" s="147">
        <f t="shared" si="7"/>
        <v>0</v>
      </c>
      <c r="BJ135" s="16" t="s">
        <v>77</v>
      </c>
      <c r="BK135" s="147">
        <f t="shared" si="8"/>
        <v>0</v>
      </c>
      <c r="BL135" s="16" t="s">
        <v>158</v>
      </c>
      <c r="BM135" s="146" t="s">
        <v>172</v>
      </c>
    </row>
    <row r="136" spans="2:65" s="27" customFormat="1" ht="83" customHeight="1">
      <c r="B136" s="135"/>
      <c r="C136" s="136" t="s">
        <v>161</v>
      </c>
      <c r="D136" s="136" t="s">
        <v>117</v>
      </c>
      <c r="E136" s="137" t="s">
        <v>173</v>
      </c>
      <c r="F136" s="138" t="s">
        <v>174</v>
      </c>
      <c r="G136" s="139" t="s">
        <v>157</v>
      </c>
      <c r="H136" s="140">
        <v>1</v>
      </c>
      <c r="I136" s="141"/>
      <c r="J136" s="141"/>
      <c r="K136" s="138"/>
      <c r="L136" s="28"/>
      <c r="M136" s="142"/>
      <c r="N136" s="143" t="s">
        <v>34</v>
      </c>
      <c r="O136" s="144">
        <v>0</v>
      </c>
      <c r="P136" s="144">
        <f t="shared" si="0"/>
        <v>0</v>
      </c>
      <c r="Q136" s="144">
        <v>0</v>
      </c>
      <c r="R136" s="144">
        <f t="shared" si="1"/>
        <v>0</v>
      </c>
      <c r="S136" s="144">
        <v>0</v>
      </c>
      <c r="T136" s="145">
        <f t="shared" si="2"/>
        <v>0</v>
      </c>
      <c r="AR136" s="146" t="s">
        <v>158</v>
      </c>
      <c r="AT136" s="146" t="s">
        <v>117</v>
      </c>
      <c r="AU136" s="146" t="s">
        <v>77</v>
      </c>
      <c r="AY136" s="16" t="s">
        <v>113</v>
      </c>
      <c r="BE136" s="147">
        <f t="shared" si="3"/>
        <v>0</v>
      </c>
      <c r="BF136" s="147">
        <f t="shared" si="4"/>
        <v>0</v>
      </c>
      <c r="BG136" s="147">
        <f t="shared" si="5"/>
        <v>0</v>
      </c>
      <c r="BH136" s="147">
        <f t="shared" si="6"/>
        <v>0</v>
      </c>
      <c r="BI136" s="147">
        <f t="shared" si="7"/>
        <v>0</v>
      </c>
      <c r="BJ136" s="16" t="s">
        <v>77</v>
      </c>
      <c r="BK136" s="147">
        <f t="shared" si="8"/>
        <v>0</v>
      </c>
      <c r="BL136" s="16" t="s">
        <v>158</v>
      </c>
      <c r="BM136" s="146" t="s">
        <v>175</v>
      </c>
    </row>
    <row r="137" spans="2:65" s="27" customFormat="1" ht="83" customHeight="1">
      <c r="B137" s="135"/>
      <c r="C137" s="136" t="s">
        <v>176</v>
      </c>
      <c r="D137" s="136" t="s">
        <v>117</v>
      </c>
      <c r="E137" s="137" t="s">
        <v>177</v>
      </c>
      <c r="F137" s="138" t="s">
        <v>178</v>
      </c>
      <c r="G137" s="139" t="s">
        <v>157</v>
      </c>
      <c r="H137" s="140">
        <v>1</v>
      </c>
      <c r="I137" s="141"/>
      <c r="J137" s="141"/>
      <c r="K137" s="138"/>
      <c r="L137" s="28"/>
      <c r="M137" s="142"/>
      <c r="N137" s="143" t="s">
        <v>34</v>
      </c>
      <c r="O137" s="144">
        <v>0</v>
      </c>
      <c r="P137" s="144">
        <f t="shared" si="0"/>
        <v>0</v>
      </c>
      <c r="Q137" s="144">
        <v>0</v>
      </c>
      <c r="R137" s="144">
        <f t="shared" si="1"/>
        <v>0</v>
      </c>
      <c r="S137" s="144">
        <v>0</v>
      </c>
      <c r="T137" s="145">
        <f t="shared" si="2"/>
        <v>0</v>
      </c>
      <c r="AR137" s="146" t="s">
        <v>158</v>
      </c>
      <c r="AT137" s="146" t="s">
        <v>117</v>
      </c>
      <c r="AU137" s="146" t="s">
        <v>77</v>
      </c>
      <c r="AY137" s="16" t="s">
        <v>113</v>
      </c>
      <c r="BE137" s="147">
        <f t="shared" si="3"/>
        <v>0</v>
      </c>
      <c r="BF137" s="147">
        <f t="shared" si="4"/>
        <v>0</v>
      </c>
      <c r="BG137" s="147">
        <f t="shared" si="5"/>
        <v>0</v>
      </c>
      <c r="BH137" s="147">
        <f t="shared" si="6"/>
        <v>0</v>
      </c>
      <c r="BI137" s="147">
        <f t="shared" si="7"/>
        <v>0</v>
      </c>
      <c r="BJ137" s="16" t="s">
        <v>77</v>
      </c>
      <c r="BK137" s="147">
        <f t="shared" si="8"/>
        <v>0</v>
      </c>
      <c r="BL137" s="16" t="s">
        <v>158</v>
      </c>
      <c r="BM137" s="146" t="s">
        <v>179</v>
      </c>
    </row>
    <row r="138" spans="2:65" s="27" customFormat="1" ht="84" customHeight="1">
      <c r="B138" s="135"/>
      <c r="C138" s="136" t="s">
        <v>164</v>
      </c>
      <c r="D138" s="136" t="s">
        <v>117</v>
      </c>
      <c r="E138" s="137" t="s">
        <v>180</v>
      </c>
      <c r="F138" s="138" t="s">
        <v>181</v>
      </c>
      <c r="G138" s="139" t="s">
        <v>157</v>
      </c>
      <c r="H138" s="140">
        <v>1</v>
      </c>
      <c r="I138" s="141"/>
      <c r="J138" s="141"/>
      <c r="K138" s="138"/>
      <c r="L138" s="28"/>
      <c r="M138" s="142"/>
      <c r="N138" s="143" t="s">
        <v>34</v>
      </c>
      <c r="O138" s="144">
        <v>0</v>
      </c>
      <c r="P138" s="144">
        <f t="shared" si="0"/>
        <v>0</v>
      </c>
      <c r="Q138" s="144">
        <v>0</v>
      </c>
      <c r="R138" s="144">
        <f t="shared" si="1"/>
        <v>0</v>
      </c>
      <c r="S138" s="144">
        <v>0</v>
      </c>
      <c r="T138" s="145">
        <f t="shared" si="2"/>
        <v>0</v>
      </c>
      <c r="AR138" s="146" t="s">
        <v>158</v>
      </c>
      <c r="AT138" s="146" t="s">
        <v>117</v>
      </c>
      <c r="AU138" s="146" t="s">
        <v>77</v>
      </c>
      <c r="AY138" s="16" t="s">
        <v>113</v>
      </c>
      <c r="BE138" s="147">
        <f t="shared" si="3"/>
        <v>0</v>
      </c>
      <c r="BF138" s="147">
        <f t="shared" si="4"/>
        <v>0</v>
      </c>
      <c r="BG138" s="147">
        <f t="shared" si="5"/>
        <v>0</v>
      </c>
      <c r="BH138" s="147">
        <f t="shared" si="6"/>
        <v>0</v>
      </c>
      <c r="BI138" s="147">
        <f t="shared" si="7"/>
        <v>0</v>
      </c>
      <c r="BJ138" s="16" t="s">
        <v>77</v>
      </c>
      <c r="BK138" s="147">
        <f t="shared" si="8"/>
        <v>0</v>
      </c>
      <c r="BL138" s="16" t="s">
        <v>158</v>
      </c>
      <c r="BM138" s="146" t="s">
        <v>182</v>
      </c>
    </row>
    <row r="139" spans="2:65" s="27" customFormat="1" ht="92" customHeight="1">
      <c r="B139" s="135"/>
      <c r="C139" s="136" t="s">
        <v>183</v>
      </c>
      <c r="D139" s="136" t="s">
        <v>117</v>
      </c>
      <c r="E139" s="137" t="s">
        <v>184</v>
      </c>
      <c r="F139" s="138" t="s">
        <v>185</v>
      </c>
      <c r="G139" s="139" t="s">
        <v>157</v>
      </c>
      <c r="H139" s="140">
        <v>1</v>
      </c>
      <c r="I139" s="141"/>
      <c r="J139" s="141"/>
      <c r="K139" s="138"/>
      <c r="L139" s="28"/>
      <c r="M139" s="142"/>
      <c r="N139" s="143" t="s">
        <v>34</v>
      </c>
      <c r="O139" s="144">
        <v>0</v>
      </c>
      <c r="P139" s="144">
        <f t="shared" si="0"/>
        <v>0</v>
      </c>
      <c r="Q139" s="144">
        <v>0</v>
      </c>
      <c r="R139" s="144">
        <f t="shared" si="1"/>
        <v>0</v>
      </c>
      <c r="S139" s="144">
        <v>0</v>
      </c>
      <c r="T139" s="145">
        <f t="shared" si="2"/>
        <v>0</v>
      </c>
      <c r="AR139" s="146" t="s">
        <v>158</v>
      </c>
      <c r="AT139" s="146" t="s">
        <v>117</v>
      </c>
      <c r="AU139" s="146" t="s">
        <v>77</v>
      </c>
      <c r="AY139" s="16" t="s">
        <v>113</v>
      </c>
      <c r="BE139" s="147">
        <f t="shared" si="3"/>
        <v>0</v>
      </c>
      <c r="BF139" s="147">
        <f t="shared" si="4"/>
        <v>0</v>
      </c>
      <c r="BG139" s="147">
        <f t="shared" si="5"/>
        <v>0</v>
      </c>
      <c r="BH139" s="147">
        <f t="shared" si="6"/>
        <v>0</v>
      </c>
      <c r="BI139" s="147">
        <f t="shared" si="7"/>
        <v>0</v>
      </c>
      <c r="BJ139" s="16" t="s">
        <v>77</v>
      </c>
      <c r="BK139" s="147">
        <f t="shared" si="8"/>
        <v>0</v>
      </c>
      <c r="BL139" s="16" t="s">
        <v>158</v>
      </c>
      <c r="BM139" s="146" t="s">
        <v>186</v>
      </c>
    </row>
    <row r="140" spans="2:65" s="27" customFormat="1" ht="93" customHeight="1">
      <c r="B140" s="135"/>
      <c r="C140" s="136" t="s">
        <v>7</v>
      </c>
      <c r="D140" s="136" t="s">
        <v>117</v>
      </c>
      <c r="E140" s="137" t="s">
        <v>187</v>
      </c>
      <c r="F140" s="138" t="s">
        <v>188</v>
      </c>
      <c r="G140" s="139" t="s">
        <v>157</v>
      </c>
      <c r="H140" s="140">
        <v>1</v>
      </c>
      <c r="I140" s="141"/>
      <c r="J140" s="141"/>
      <c r="K140" s="138"/>
      <c r="L140" s="28"/>
      <c r="M140" s="142"/>
      <c r="N140" s="143" t="s">
        <v>34</v>
      </c>
      <c r="O140" s="144">
        <v>0</v>
      </c>
      <c r="P140" s="144">
        <f t="shared" si="0"/>
        <v>0</v>
      </c>
      <c r="Q140" s="144">
        <v>0</v>
      </c>
      <c r="R140" s="144">
        <f t="shared" si="1"/>
        <v>0</v>
      </c>
      <c r="S140" s="144">
        <v>0</v>
      </c>
      <c r="T140" s="145">
        <f t="shared" si="2"/>
        <v>0</v>
      </c>
      <c r="AR140" s="146" t="s">
        <v>158</v>
      </c>
      <c r="AT140" s="146" t="s">
        <v>117</v>
      </c>
      <c r="AU140" s="146" t="s">
        <v>77</v>
      </c>
      <c r="AY140" s="16" t="s">
        <v>113</v>
      </c>
      <c r="BE140" s="147">
        <f t="shared" si="3"/>
        <v>0</v>
      </c>
      <c r="BF140" s="147">
        <f t="shared" si="4"/>
        <v>0</v>
      </c>
      <c r="BG140" s="147">
        <f t="shared" si="5"/>
        <v>0</v>
      </c>
      <c r="BH140" s="147">
        <f t="shared" si="6"/>
        <v>0</v>
      </c>
      <c r="BI140" s="147">
        <f t="shared" si="7"/>
        <v>0</v>
      </c>
      <c r="BJ140" s="16" t="s">
        <v>77</v>
      </c>
      <c r="BK140" s="147">
        <f t="shared" si="8"/>
        <v>0</v>
      </c>
      <c r="BL140" s="16" t="s">
        <v>158</v>
      </c>
      <c r="BM140" s="146" t="s">
        <v>189</v>
      </c>
    </row>
    <row r="141" spans="2:65" s="27" customFormat="1" ht="43" customHeight="1">
      <c r="B141" s="135"/>
      <c r="C141" s="136" t="s">
        <v>133</v>
      </c>
      <c r="D141" s="136" t="s">
        <v>117</v>
      </c>
      <c r="E141" s="137" t="s">
        <v>190</v>
      </c>
      <c r="F141" s="138" t="s">
        <v>191</v>
      </c>
      <c r="G141" s="139" t="s">
        <v>157</v>
      </c>
      <c r="H141" s="140">
        <v>1</v>
      </c>
      <c r="I141" s="141"/>
      <c r="J141" s="141"/>
      <c r="K141" s="138"/>
      <c r="L141" s="28"/>
      <c r="M141" s="142"/>
      <c r="N141" s="143" t="s">
        <v>34</v>
      </c>
      <c r="O141" s="144">
        <v>0</v>
      </c>
      <c r="P141" s="144">
        <f t="shared" si="0"/>
        <v>0</v>
      </c>
      <c r="Q141" s="144">
        <v>0</v>
      </c>
      <c r="R141" s="144">
        <f t="shared" si="1"/>
        <v>0</v>
      </c>
      <c r="S141" s="144">
        <v>0</v>
      </c>
      <c r="T141" s="145">
        <f t="shared" si="2"/>
        <v>0</v>
      </c>
      <c r="AR141" s="146" t="s">
        <v>158</v>
      </c>
      <c r="AT141" s="146" t="s">
        <v>117</v>
      </c>
      <c r="AU141" s="146" t="s">
        <v>77</v>
      </c>
      <c r="AY141" s="16" t="s">
        <v>113</v>
      </c>
      <c r="BE141" s="147">
        <f t="shared" si="3"/>
        <v>0</v>
      </c>
      <c r="BF141" s="147">
        <f t="shared" si="4"/>
        <v>0</v>
      </c>
      <c r="BG141" s="147">
        <f t="shared" si="5"/>
        <v>0</v>
      </c>
      <c r="BH141" s="147">
        <f t="shared" si="6"/>
        <v>0</v>
      </c>
      <c r="BI141" s="147">
        <f t="shared" si="7"/>
        <v>0</v>
      </c>
      <c r="BJ141" s="16" t="s">
        <v>77</v>
      </c>
      <c r="BK141" s="147">
        <f t="shared" si="8"/>
        <v>0</v>
      </c>
      <c r="BL141" s="16" t="s">
        <v>158</v>
      </c>
      <c r="BM141" s="146" t="s">
        <v>192</v>
      </c>
    </row>
    <row r="142" spans="2:65" s="27" customFormat="1" ht="37" customHeight="1">
      <c r="B142" s="135"/>
      <c r="C142" s="139" t="s">
        <v>138</v>
      </c>
      <c r="D142" s="139" t="s">
        <v>117</v>
      </c>
      <c r="E142" s="137" t="s">
        <v>193</v>
      </c>
      <c r="F142" s="138" t="s">
        <v>194</v>
      </c>
      <c r="G142" s="139" t="s">
        <v>157</v>
      </c>
      <c r="H142" s="140">
        <v>1</v>
      </c>
      <c r="I142" s="141"/>
      <c r="J142" s="141"/>
      <c r="K142" s="138"/>
      <c r="L142" s="28"/>
      <c r="M142" s="142"/>
      <c r="N142" s="152" t="s">
        <v>34</v>
      </c>
      <c r="O142" s="144">
        <v>0</v>
      </c>
      <c r="P142" s="144">
        <f t="shared" si="0"/>
        <v>0</v>
      </c>
      <c r="Q142" s="144">
        <v>0</v>
      </c>
      <c r="R142" s="144">
        <f t="shared" si="1"/>
        <v>0</v>
      </c>
      <c r="S142" s="144">
        <v>0</v>
      </c>
      <c r="T142" s="145">
        <f t="shared" si="2"/>
        <v>0</v>
      </c>
      <c r="AR142" s="153" t="s">
        <v>158</v>
      </c>
      <c r="AT142" s="153" t="s">
        <v>117</v>
      </c>
      <c r="AU142" s="153" t="s">
        <v>77</v>
      </c>
      <c r="AY142" s="154" t="s">
        <v>113</v>
      </c>
      <c r="BE142" s="147">
        <f t="shared" si="3"/>
        <v>0</v>
      </c>
      <c r="BF142" s="147">
        <f t="shared" si="4"/>
        <v>0</v>
      </c>
      <c r="BG142" s="147">
        <f t="shared" si="5"/>
        <v>0</v>
      </c>
      <c r="BH142" s="147">
        <f t="shared" si="6"/>
        <v>0</v>
      </c>
      <c r="BI142" s="147">
        <f t="shared" si="7"/>
        <v>0</v>
      </c>
      <c r="BJ142" s="154" t="s">
        <v>77</v>
      </c>
      <c r="BK142" s="147">
        <f t="shared" si="8"/>
        <v>0</v>
      </c>
      <c r="BL142" s="154" t="s">
        <v>158</v>
      </c>
      <c r="BM142" s="153" t="s">
        <v>195</v>
      </c>
    </row>
    <row r="143" spans="2:65" s="27" customFormat="1" ht="42" customHeight="1">
      <c r="B143" s="135"/>
      <c r="C143" s="136" t="s">
        <v>196</v>
      </c>
      <c r="D143" s="136" t="s">
        <v>117</v>
      </c>
      <c r="E143" s="137" t="s">
        <v>197</v>
      </c>
      <c r="F143" s="138" t="s">
        <v>198</v>
      </c>
      <c r="G143" s="139" t="s">
        <v>157</v>
      </c>
      <c r="H143" s="140">
        <v>1</v>
      </c>
      <c r="I143" s="141"/>
      <c r="J143" s="141"/>
      <c r="K143" s="138"/>
      <c r="L143" s="28"/>
      <c r="M143" s="142"/>
      <c r="N143" s="143" t="s">
        <v>34</v>
      </c>
      <c r="O143" s="144">
        <v>0</v>
      </c>
      <c r="P143" s="144">
        <f t="shared" si="0"/>
        <v>0</v>
      </c>
      <c r="Q143" s="144">
        <v>0</v>
      </c>
      <c r="R143" s="144">
        <f t="shared" si="1"/>
        <v>0</v>
      </c>
      <c r="S143" s="144">
        <v>0</v>
      </c>
      <c r="T143" s="145">
        <f t="shared" si="2"/>
        <v>0</v>
      </c>
      <c r="AR143" s="146" t="s">
        <v>158</v>
      </c>
      <c r="AT143" s="146" t="s">
        <v>117</v>
      </c>
      <c r="AU143" s="146" t="s">
        <v>77</v>
      </c>
      <c r="AY143" s="16" t="s">
        <v>113</v>
      </c>
      <c r="BE143" s="147">
        <f t="shared" si="3"/>
        <v>0</v>
      </c>
      <c r="BF143" s="147">
        <f t="shared" si="4"/>
        <v>0</v>
      </c>
      <c r="BG143" s="147">
        <f t="shared" si="5"/>
        <v>0</v>
      </c>
      <c r="BH143" s="147">
        <f t="shared" si="6"/>
        <v>0</v>
      </c>
      <c r="BI143" s="147">
        <f t="shared" si="7"/>
        <v>0</v>
      </c>
      <c r="BJ143" s="16" t="s">
        <v>77</v>
      </c>
      <c r="BK143" s="147">
        <f t="shared" si="8"/>
        <v>0</v>
      </c>
      <c r="BL143" s="16" t="s">
        <v>158</v>
      </c>
      <c r="BM143" s="146" t="s">
        <v>199</v>
      </c>
    </row>
    <row r="144" spans="2:65" s="27" customFormat="1" ht="62.5" customHeight="1">
      <c r="B144" s="135"/>
      <c r="C144" s="136" t="s">
        <v>172</v>
      </c>
      <c r="D144" s="136" t="s">
        <v>117</v>
      </c>
      <c r="E144" s="137" t="s">
        <v>200</v>
      </c>
      <c r="F144" s="138" t="s">
        <v>201</v>
      </c>
      <c r="G144" s="139" t="s">
        <v>157</v>
      </c>
      <c r="H144" s="140">
        <v>1</v>
      </c>
      <c r="I144" s="141"/>
      <c r="J144" s="141"/>
      <c r="K144" s="138"/>
      <c r="L144" s="28"/>
      <c r="M144" s="142"/>
      <c r="N144" s="143" t="s">
        <v>34</v>
      </c>
      <c r="O144" s="144">
        <v>0</v>
      </c>
      <c r="P144" s="144">
        <f t="shared" si="0"/>
        <v>0</v>
      </c>
      <c r="Q144" s="144">
        <v>0</v>
      </c>
      <c r="R144" s="144">
        <f t="shared" si="1"/>
        <v>0</v>
      </c>
      <c r="S144" s="144">
        <v>0</v>
      </c>
      <c r="T144" s="145">
        <f t="shared" si="2"/>
        <v>0</v>
      </c>
      <c r="AR144" s="146" t="s">
        <v>158</v>
      </c>
      <c r="AT144" s="146" t="s">
        <v>117</v>
      </c>
      <c r="AU144" s="146" t="s">
        <v>77</v>
      </c>
      <c r="AY144" s="16" t="s">
        <v>113</v>
      </c>
      <c r="BE144" s="147">
        <f t="shared" si="3"/>
        <v>0</v>
      </c>
      <c r="BF144" s="147">
        <f t="shared" si="4"/>
        <v>0</v>
      </c>
      <c r="BG144" s="147">
        <f t="shared" si="5"/>
        <v>0</v>
      </c>
      <c r="BH144" s="147">
        <f t="shared" si="6"/>
        <v>0</v>
      </c>
      <c r="BI144" s="147">
        <f t="shared" si="7"/>
        <v>0</v>
      </c>
      <c r="BJ144" s="16" t="s">
        <v>77</v>
      </c>
      <c r="BK144" s="147">
        <f t="shared" si="8"/>
        <v>0</v>
      </c>
      <c r="BL144" s="16" t="s">
        <v>158</v>
      </c>
      <c r="BM144" s="146" t="s">
        <v>202</v>
      </c>
    </row>
    <row r="145" spans="2:65" s="27" customFormat="1" ht="127" customHeight="1">
      <c r="B145" s="135"/>
      <c r="C145" s="136" t="s">
        <v>203</v>
      </c>
      <c r="D145" s="136" t="s">
        <v>117</v>
      </c>
      <c r="E145" s="137" t="s">
        <v>204</v>
      </c>
      <c r="F145" s="138" t="s">
        <v>205</v>
      </c>
      <c r="G145" s="139" t="s">
        <v>157</v>
      </c>
      <c r="H145" s="140">
        <v>1</v>
      </c>
      <c r="I145" s="141"/>
      <c r="J145" s="141"/>
      <c r="K145" s="138"/>
      <c r="L145" s="28"/>
      <c r="M145" s="142"/>
      <c r="N145" s="143" t="s">
        <v>34</v>
      </c>
      <c r="O145" s="144">
        <v>0</v>
      </c>
      <c r="P145" s="144">
        <f t="shared" si="0"/>
        <v>0</v>
      </c>
      <c r="Q145" s="144">
        <v>0</v>
      </c>
      <c r="R145" s="144">
        <f t="shared" si="1"/>
        <v>0</v>
      </c>
      <c r="S145" s="144">
        <v>0</v>
      </c>
      <c r="T145" s="145">
        <f t="shared" si="2"/>
        <v>0</v>
      </c>
      <c r="AR145" s="146" t="s">
        <v>158</v>
      </c>
      <c r="AT145" s="146" t="s">
        <v>117</v>
      </c>
      <c r="AU145" s="146" t="s">
        <v>77</v>
      </c>
      <c r="AY145" s="16" t="s">
        <v>113</v>
      </c>
      <c r="BE145" s="147">
        <f t="shared" si="3"/>
        <v>0</v>
      </c>
      <c r="BF145" s="147">
        <f t="shared" si="4"/>
        <v>0</v>
      </c>
      <c r="BG145" s="147">
        <f t="shared" si="5"/>
        <v>0</v>
      </c>
      <c r="BH145" s="147">
        <f t="shared" si="6"/>
        <v>0</v>
      </c>
      <c r="BI145" s="147">
        <f t="shared" si="7"/>
        <v>0</v>
      </c>
      <c r="BJ145" s="16" t="s">
        <v>77</v>
      </c>
      <c r="BK145" s="147">
        <f t="shared" si="8"/>
        <v>0</v>
      </c>
      <c r="BL145" s="16" t="s">
        <v>158</v>
      </c>
      <c r="BM145" s="146" t="s">
        <v>206</v>
      </c>
    </row>
    <row r="146" spans="2:65" s="27" customFormat="1" ht="120" customHeight="1">
      <c r="B146" s="135"/>
      <c r="C146" s="136" t="s">
        <v>175</v>
      </c>
      <c r="D146" s="136" t="s">
        <v>117</v>
      </c>
      <c r="E146" s="137" t="s">
        <v>207</v>
      </c>
      <c r="F146" s="138" t="s">
        <v>208</v>
      </c>
      <c r="G146" s="139" t="s">
        <v>157</v>
      </c>
      <c r="H146" s="140">
        <v>1</v>
      </c>
      <c r="I146" s="141"/>
      <c r="J146" s="141"/>
      <c r="K146" s="138"/>
      <c r="L146" s="28"/>
      <c r="M146" s="142"/>
      <c r="N146" s="143" t="s">
        <v>34</v>
      </c>
      <c r="O146" s="144">
        <v>0</v>
      </c>
      <c r="P146" s="144">
        <f t="shared" si="0"/>
        <v>0</v>
      </c>
      <c r="Q146" s="144">
        <v>0</v>
      </c>
      <c r="R146" s="144">
        <f t="shared" si="1"/>
        <v>0</v>
      </c>
      <c r="S146" s="144">
        <v>0</v>
      </c>
      <c r="T146" s="145">
        <f t="shared" si="2"/>
        <v>0</v>
      </c>
      <c r="AR146" s="146" t="s">
        <v>158</v>
      </c>
      <c r="AT146" s="146" t="s">
        <v>117</v>
      </c>
      <c r="AU146" s="146" t="s">
        <v>77</v>
      </c>
      <c r="AY146" s="16" t="s">
        <v>113</v>
      </c>
      <c r="BE146" s="147">
        <f t="shared" si="3"/>
        <v>0</v>
      </c>
      <c r="BF146" s="147">
        <f t="shared" si="4"/>
        <v>0</v>
      </c>
      <c r="BG146" s="147">
        <f t="shared" si="5"/>
        <v>0</v>
      </c>
      <c r="BH146" s="147">
        <f t="shared" si="6"/>
        <v>0</v>
      </c>
      <c r="BI146" s="147">
        <f t="shared" si="7"/>
        <v>0</v>
      </c>
      <c r="BJ146" s="16" t="s">
        <v>77</v>
      </c>
      <c r="BK146" s="147">
        <f t="shared" si="8"/>
        <v>0</v>
      </c>
      <c r="BL146" s="16" t="s">
        <v>158</v>
      </c>
      <c r="BM146" s="146" t="s">
        <v>209</v>
      </c>
    </row>
    <row r="147" spans="2:65" s="27" customFormat="1" ht="89" customHeight="1">
      <c r="B147" s="135"/>
      <c r="C147" s="136" t="s">
        <v>210</v>
      </c>
      <c r="D147" s="136" t="s">
        <v>117</v>
      </c>
      <c r="E147" s="137" t="s">
        <v>211</v>
      </c>
      <c r="F147" s="138" t="s">
        <v>212</v>
      </c>
      <c r="G147" s="139" t="s">
        <v>157</v>
      </c>
      <c r="H147" s="140">
        <v>1</v>
      </c>
      <c r="I147" s="141"/>
      <c r="J147" s="141"/>
      <c r="K147" s="138"/>
      <c r="L147" s="28"/>
      <c r="M147" s="142"/>
      <c r="N147" s="143" t="s">
        <v>34</v>
      </c>
      <c r="O147" s="144">
        <v>0</v>
      </c>
      <c r="P147" s="144">
        <f t="shared" si="0"/>
        <v>0</v>
      </c>
      <c r="Q147" s="144">
        <v>0</v>
      </c>
      <c r="R147" s="144">
        <f t="shared" si="1"/>
        <v>0</v>
      </c>
      <c r="S147" s="144">
        <v>0</v>
      </c>
      <c r="T147" s="145">
        <f t="shared" si="2"/>
        <v>0</v>
      </c>
      <c r="AR147" s="146" t="s">
        <v>158</v>
      </c>
      <c r="AT147" s="146" t="s">
        <v>117</v>
      </c>
      <c r="AU147" s="146" t="s">
        <v>77</v>
      </c>
      <c r="AY147" s="16" t="s">
        <v>113</v>
      </c>
      <c r="BE147" s="147">
        <f t="shared" si="3"/>
        <v>0</v>
      </c>
      <c r="BF147" s="147">
        <f t="shared" si="4"/>
        <v>0</v>
      </c>
      <c r="BG147" s="147">
        <f t="shared" si="5"/>
        <v>0</v>
      </c>
      <c r="BH147" s="147">
        <f t="shared" si="6"/>
        <v>0</v>
      </c>
      <c r="BI147" s="147">
        <f t="shared" si="7"/>
        <v>0</v>
      </c>
      <c r="BJ147" s="16" t="s">
        <v>77</v>
      </c>
      <c r="BK147" s="147">
        <f t="shared" si="8"/>
        <v>0</v>
      </c>
      <c r="BL147" s="16" t="s">
        <v>158</v>
      </c>
      <c r="BM147" s="146" t="s">
        <v>213</v>
      </c>
    </row>
    <row r="148" spans="2:65" s="27" customFormat="1" ht="85" customHeight="1">
      <c r="B148" s="135"/>
      <c r="C148" s="136" t="s">
        <v>179</v>
      </c>
      <c r="D148" s="136" t="s">
        <v>117</v>
      </c>
      <c r="E148" s="137" t="s">
        <v>214</v>
      </c>
      <c r="F148" s="138" t="s">
        <v>215</v>
      </c>
      <c r="G148" s="139" t="s">
        <v>157</v>
      </c>
      <c r="H148" s="140">
        <v>1</v>
      </c>
      <c r="I148" s="141"/>
      <c r="J148" s="141"/>
      <c r="K148" s="138"/>
      <c r="L148" s="28"/>
      <c r="M148" s="142"/>
      <c r="N148" s="143" t="s">
        <v>34</v>
      </c>
      <c r="O148" s="144">
        <v>0</v>
      </c>
      <c r="P148" s="144">
        <f t="shared" si="0"/>
        <v>0</v>
      </c>
      <c r="Q148" s="144">
        <v>0</v>
      </c>
      <c r="R148" s="144">
        <f t="shared" si="1"/>
        <v>0</v>
      </c>
      <c r="S148" s="144">
        <v>0</v>
      </c>
      <c r="T148" s="145">
        <f t="shared" si="2"/>
        <v>0</v>
      </c>
      <c r="AR148" s="146" t="s">
        <v>158</v>
      </c>
      <c r="AT148" s="146" t="s">
        <v>117</v>
      </c>
      <c r="AU148" s="146" t="s">
        <v>77</v>
      </c>
      <c r="AY148" s="16" t="s">
        <v>113</v>
      </c>
      <c r="BE148" s="147">
        <f t="shared" si="3"/>
        <v>0</v>
      </c>
      <c r="BF148" s="147">
        <f t="shared" si="4"/>
        <v>0</v>
      </c>
      <c r="BG148" s="147">
        <f t="shared" si="5"/>
        <v>0</v>
      </c>
      <c r="BH148" s="147">
        <f t="shared" si="6"/>
        <v>0</v>
      </c>
      <c r="BI148" s="147">
        <f t="shared" si="7"/>
        <v>0</v>
      </c>
      <c r="BJ148" s="16" t="s">
        <v>77</v>
      </c>
      <c r="BK148" s="147">
        <f t="shared" si="8"/>
        <v>0</v>
      </c>
      <c r="BL148" s="16" t="s">
        <v>158</v>
      </c>
      <c r="BM148" s="146" t="s">
        <v>216</v>
      </c>
    </row>
    <row r="149" spans="2:65" s="27" customFormat="1" ht="91" customHeight="1">
      <c r="B149" s="135"/>
      <c r="C149" s="136" t="s">
        <v>6</v>
      </c>
      <c r="D149" s="136" t="s">
        <v>117</v>
      </c>
      <c r="E149" s="137" t="s">
        <v>217</v>
      </c>
      <c r="F149" s="138" t="s">
        <v>218</v>
      </c>
      <c r="G149" s="139" t="s">
        <v>157</v>
      </c>
      <c r="H149" s="140">
        <v>1</v>
      </c>
      <c r="I149" s="141"/>
      <c r="J149" s="141"/>
      <c r="K149" s="138"/>
      <c r="L149" s="28"/>
      <c r="M149" s="142"/>
      <c r="N149" s="143" t="s">
        <v>34</v>
      </c>
      <c r="O149" s="144">
        <v>0</v>
      </c>
      <c r="P149" s="144">
        <f t="shared" si="0"/>
        <v>0</v>
      </c>
      <c r="Q149" s="144">
        <v>0</v>
      </c>
      <c r="R149" s="144">
        <f t="shared" si="1"/>
        <v>0</v>
      </c>
      <c r="S149" s="144">
        <v>0</v>
      </c>
      <c r="T149" s="145">
        <f t="shared" si="2"/>
        <v>0</v>
      </c>
      <c r="AR149" s="146" t="s">
        <v>158</v>
      </c>
      <c r="AT149" s="146" t="s">
        <v>117</v>
      </c>
      <c r="AU149" s="146" t="s">
        <v>77</v>
      </c>
      <c r="AY149" s="16" t="s">
        <v>113</v>
      </c>
      <c r="BE149" s="147">
        <f t="shared" si="3"/>
        <v>0</v>
      </c>
      <c r="BF149" s="147">
        <f t="shared" si="4"/>
        <v>0</v>
      </c>
      <c r="BG149" s="147">
        <f t="shared" si="5"/>
        <v>0</v>
      </c>
      <c r="BH149" s="147">
        <f t="shared" si="6"/>
        <v>0</v>
      </c>
      <c r="BI149" s="147">
        <f t="shared" si="7"/>
        <v>0</v>
      </c>
      <c r="BJ149" s="16" t="s">
        <v>77</v>
      </c>
      <c r="BK149" s="147">
        <f t="shared" si="8"/>
        <v>0</v>
      </c>
      <c r="BL149" s="16" t="s">
        <v>158</v>
      </c>
      <c r="BM149" s="146" t="s">
        <v>219</v>
      </c>
    </row>
    <row r="150" spans="2:65" s="27" customFormat="1" ht="69" customHeight="1">
      <c r="B150" s="135"/>
      <c r="C150" s="136" t="s">
        <v>182</v>
      </c>
      <c r="D150" s="136" t="s">
        <v>117</v>
      </c>
      <c r="E150" s="137" t="s">
        <v>220</v>
      </c>
      <c r="F150" s="138" t="s">
        <v>221</v>
      </c>
      <c r="G150" s="139" t="s">
        <v>157</v>
      </c>
      <c r="H150" s="140">
        <v>1</v>
      </c>
      <c r="I150" s="141"/>
      <c r="J150" s="141"/>
      <c r="K150" s="138"/>
      <c r="L150" s="28"/>
      <c r="M150" s="142"/>
      <c r="N150" s="143" t="s">
        <v>34</v>
      </c>
      <c r="O150" s="144">
        <v>0</v>
      </c>
      <c r="P150" s="144">
        <f t="shared" si="0"/>
        <v>0</v>
      </c>
      <c r="Q150" s="144">
        <v>0</v>
      </c>
      <c r="R150" s="144">
        <f t="shared" si="1"/>
        <v>0</v>
      </c>
      <c r="S150" s="144">
        <v>0</v>
      </c>
      <c r="T150" s="145">
        <f t="shared" si="2"/>
        <v>0</v>
      </c>
      <c r="AR150" s="146" t="s">
        <v>158</v>
      </c>
      <c r="AT150" s="146" t="s">
        <v>117</v>
      </c>
      <c r="AU150" s="146" t="s">
        <v>77</v>
      </c>
      <c r="AY150" s="16" t="s">
        <v>113</v>
      </c>
      <c r="BE150" s="147">
        <f t="shared" si="3"/>
        <v>0</v>
      </c>
      <c r="BF150" s="147">
        <f t="shared" si="4"/>
        <v>0</v>
      </c>
      <c r="BG150" s="147">
        <f t="shared" si="5"/>
        <v>0</v>
      </c>
      <c r="BH150" s="147">
        <f t="shared" si="6"/>
        <v>0</v>
      </c>
      <c r="BI150" s="147">
        <f t="shared" si="7"/>
        <v>0</v>
      </c>
      <c r="BJ150" s="16" t="s">
        <v>77</v>
      </c>
      <c r="BK150" s="147">
        <f t="shared" si="8"/>
        <v>0</v>
      </c>
      <c r="BL150" s="16" t="s">
        <v>158</v>
      </c>
      <c r="BM150" s="146" t="s">
        <v>222</v>
      </c>
    </row>
    <row r="151" spans="2:65" s="27" customFormat="1" ht="65" customHeight="1">
      <c r="B151" s="135"/>
      <c r="C151" s="136" t="s">
        <v>223</v>
      </c>
      <c r="D151" s="136" t="s">
        <v>117</v>
      </c>
      <c r="E151" s="137" t="s">
        <v>224</v>
      </c>
      <c r="F151" s="138" t="s">
        <v>225</v>
      </c>
      <c r="G151" s="139" t="s">
        <v>157</v>
      </c>
      <c r="H151" s="140">
        <v>1</v>
      </c>
      <c r="I151" s="141"/>
      <c r="J151" s="141"/>
      <c r="K151" s="138"/>
      <c r="L151" s="28"/>
      <c r="M151" s="142"/>
      <c r="N151" s="143" t="s">
        <v>34</v>
      </c>
      <c r="O151" s="144">
        <v>0</v>
      </c>
      <c r="P151" s="144">
        <f t="shared" si="0"/>
        <v>0</v>
      </c>
      <c r="Q151" s="144">
        <v>0</v>
      </c>
      <c r="R151" s="144">
        <f t="shared" si="1"/>
        <v>0</v>
      </c>
      <c r="S151" s="144">
        <v>0</v>
      </c>
      <c r="T151" s="145">
        <f t="shared" si="2"/>
        <v>0</v>
      </c>
      <c r="AR151" s="146" t="s">
        <v>158</v>
      </c>
      <c r="AT151" s="146" t="s">
        <v>117</v>
      </c>
      <c r="AU151" s="146" t="s">
        <v>77</v>
      </c>
      <c r="AY151" s="16" t="s">
        <v>113</v>
      </c>
      <c r="BE151" s="147">
        <f t="shared" si="3"/>
        <v>0</v>
      </c>
      <c r="BF151" s="147">
        <f t="shared" si="4"/>
        <v>0</v>
      </c>
      <c r="BG151" s="147">
        <f t="shared" si="5"/>
        <v>0</v>
      </c>
      <c r="BH151" s="147">
        <f t="shared" si="6"/>
        <v>0</v>
      </c>
      <c r="BI151" s="147">
        <f t="shared" si="7"/>
        <v>0</v>
      </c>
      <c r="BJ151" s="16" t="s">
        <v>77</v>
      </c>
      <c r="BK151" s="147">
        <f t="shared" si="8"/>
        <v>0</v>
      </c>
      <c r="BL151" s="16" t="s">
        <v>158</v>
      </c>
      <c r="BM151" s="146" t="s">
        <v>226</v>
      </c>
    </row>
    <row r="152" spans="2:65" s="27" customFormat="1" ht="90" customHeight="1">
      <c r="B152" s="135"/>
      <c r="C152" s="136" t="s">
        <v>186</v>
      </c>
      <c r="D152" s="136" t="s">
        <v>117</v>
      </c>
      <c r="E152" s="137" t="s">
        <v>227</v>
      </c>
      <c r="F152" s="138" t="s">
        <v>228</v>
      </c>
      <c r="G152" s="139" t="s">
        <v>157</v>
      </c>
      <c r="H152" s="140">
        <v>1</v>
      </c>
      <c r="I152" s="141"/>
      <c r="J152" s="141"/>
      <c r="K152" s="138"/>
      <c r="L152" s="28"/>
      <c r="M152" s="142"/>
      <c r="N152" s="143" t="s">
        <v>34</v>
      </c>
      <c r="O152" s="144">
        <v>0</v>
      </c>
      <c r="P152" s="144">
        <f t="shared" si="0"/>
        <v>0</v>
      </c>
      <c r="Q152" s="144">
        <v>0</v>
      </c>
      <c r="R152" s="144">
        <f t="shared" si="1"/>
        <v>0</v>
      </c>
      <c r="S152" s="144">
        <v>0</v>
      </c>
      <c r="T152" s="145">
        <f t="shared" si="2"/>
        <v>0</v>
      </c>
      <c r="AR152" s="146" t="s">
        <v>158</v>
      </c>
      <c r="AT152" s="146" t="s">
        <v>117</v>
      </c>
      <c r="AU152" s="146" t="s">
        <v>77</v>
      </c>
      <c r="AY152" s="16" t="s">
        <v>113</v>
      </c>
      <c r="BE152" s="147">
        <f t="shared" si="3"/>
        <v>0</v>
      </c>
      <c r="BF152" s="147">
        <f t="shared" si="4"/>
        <v>0</v>
      </c>
      <c r="BG152" s="147">
        <f t="shared" si="5"/>
        <v>0</v>
      </c>
      <c r="BH152" s="147">
        <f t="shared" si="6"/>
        <v>0</v>
      </c>
      <c r="BI152" s="147">
        <f t="shared" si="7"/>
        <v>0</v>
      </c>
      <c r="BJ152" s="16" t="s">
        <v>77</v>
      </c>
      <c r="BK152" s="147">
        <f t="shared" si="8"/>
        <v>0</v>
      </c>
      <c r="BL152" s="16" t="s">
        <v>158</v>
      </c>
      <c r="BM152" s="146" t="s">
        <v>229</v>
      </c>
    </row>
    <row r="153" spans="2:65" s="27" customFormat="1" ht="94" customHeight="1">
      <c r="B153" s="135"/>
      <c r="C153" s="136" t="s">
        <v>230</v>
      </c>
      <c r="D153" s="136" t="s">
        <v>117</v>
      </c>
      <c r="E153" s="137" t="s">
        <v>231</v>
      </c>
      <c r="F153" s="138" t="s">
        <v>228</v>
      </c>
      <c r="G153" s="139" t="s">
        <v>157</v>
      </c>
      <c r="H153" s="140">
        <v>1</v>
      </c>
      <c r="I153" s="141"/>
      <c r="J153" s="141"/>
      <c r="K153" s="138"/>
      <c r="L153" s="28"/>
      <c r="M153" s="142"/>
      <c r="N153" s="143" t="s">
        <v>34</v>
      </c>
      <c r="O153" s="144">
        <v>0</v>
      </c>
      <c r="P153" s="144">
        <f t="shared" si="0"/>
        <v>0</v>
      </c>
      <c r="Q153" s="144">
        <v>0</v>
      </c>
      <c r="R153" s="144">
        <f t="shared" si="1"/>
        <v>0</v>
      </c>
      <c r="S153" s="144">
        <v>0</v>
      </c>
      <c r="T153" s="145">
        <f t="shared" si="2"/>
        <v>0</v>
      </c>
      <c r="AR153" s="146" t="s">
        <v>158</v>
      </c>
      <c r="AT153" s="146" t="s">
        <v>117</v>
      </c>
      <c r="AU153" s="146" t="s">
        <v>77</v>
      </c>
      <c r="AY153" s="16" t="s">
        <v>113</v>
      </c>
      <c r="BE153" s="147">
        <f t="shared" si="3"/>
        <v>0</v>
      </c>
      <c r="BF153" s="147">
        <f t="shared" si="4"/>
        <v>0</v>
      </c>
      <c r="BG153" s="147">
        <f t="shared" si="5"/>
        <v>0</v>
      </c>
      <c r="BH153" s="147">
        <f t="shared" si="6"/>
        <v>0</v>
      </c>
      <c r="BI153" s="147">
        <f t="shared" si="7"/>
        <v>0</v>
      </c>
      <c r="BJ153" s="16" t="s">
        <v>77</v>
      </c>
      <c r="BK153" s="147">
        <f t="shared" si="8"/>
        <v>0</v>
      </c>
      <c r="BL153" s="16" t="s">
        <v>158</v>
      </c>
      <c r="BM153" s="146" t="s">
        <v>232</v>
      </c>
    </row>
    <row r="154" spans="2:65" s="27" customFormat="1" ht="276" customHeight="1">
      <c r="B154" s="135"/>
      <c r="C154" s="136" t="s">
        <v>189</v>
      </c>
      <c r="D154" s="136" t="s">
        <v>117</v>
      </c>
      <c r="E154" s="137" t="s">
        <v>233</v>
      </c>
      <c r="F154" s="138" t="s">
        <v>234</v>
      </c>
      <c r="G154" s="139" t="s">
        <v>157</v>
      </c>
      <c r="H154" s="140">
        <v>1</v>
      </c>
      <c r="I154" s="141"/>
      <c r="J154" s="141"/>
      <c r="K154" s="138"/>
      <c r="L154" s="28"/>
      <c r="M154" s="142"/>
      <c r="N154" s="143" t="s">
        <v>34</v>
      </c>
      <c r="O154" s="144">
        <v>0</v>
      </c>
      <c r="P154" s="144">
        <f t="shared" si="0"/>
        <v>0</v>
      </c>
      <c r="Q154" s="144">
        <v>0</v>
      </c>
      <c r="R154" s="144">
        <f t="shared" si="1"/>
        <v>0</v>
      </c>
      <c r="S154" s="144">
        <v>0</v>
      </c>
      <c r="T154" s="145">
        <f t="shared" si="2"/>
        <v>0</v>
      </c>
      <c r="AR154" s="146" t="s">
        <v>158</v>
      </c>
      <c r="AT154" s="146" t="s">
        <v>117</v>
      </c>
      <c r="AU154" s="146" t="s">
        <v>77</v>
      </c>
      <c r="AY154" s="16" t="s">
        <v>113</v>
      </c>
      <c r="BE154" s="147">
        <f t="shared" si="3"/>
        <v>0</v>
      </c>
      <c r="BF154" s="147">
        <f t="shared" si="4"/>
        <v>0</v>
      </c>
      <c r="BG154" s="147">
        <f t="shared" si="5"/>
        <v>0</v>
      </c>
      <c r="BH154" s="147">
        <f t="shared" si="6"/>
        <v>0</v>
      </c>
      <c r="BI154" s="147">
        <f t="shared" si="7"/>
        <v>0</v>
      </c>
      <c r="BJ154" s="16" t="s">
        <v>77</v>
      </c>
      <c r="BK154" s="147">
        <f t="shared" si="8"/>
        <v>0</v>
      </c>
      <c r="BL154" s="16" t="s">
        <v>158</v>
      </c>
      <c r="BM154" s="146" t="s">
        <v>235</v>
      </c>
    </row>
    <row r="155" spans="2:65" s="27" customFormat="1" ht="44" customHeight="1">
      <c r="B155" s="135"/>
      <c r="C155" s="136" t="s">
        <v>236</v>
      </c>
      <c r="D155" s="136" t="s">
        <v>117</v>
      </c>
      <c r="E155" s="137" t="s">
        <v>237</v>
      </c>
      <c r="F155" s="138" t="s">
        <v>238</v>
      </c>
      <c r="G155" s="139" t="s">
        <v>157</v>
      </c>
      <c r="H155" s="140">
        <v>1</v>
      </c>
      <c r="I155" s="141"/>
      <c r="J155" s="141"/>
      <c r="K155" s="138"/>
      <c r="L155" s="28"/>
      <c r="M155" s="142"/>
      <c r="N155" s="143" t="s">
        <v>34</v>
      </c>
      <c r="O155" s="144">
        <v>0</v>
      </c>
      <c r="P155" s="144">
        <f t="shared" si="0"/>
        <v>0</v>
      </c>
      <c r="Q155" s="144">
        <v>0</v>
      </c>
      <c r="R155" s="144">
        <f t="shared" si="1"/>
        <v>0</v>
      </c>
      <c r="S155" s="144">
        <v>0</v>
      </c>
      <c r="T155" s="145">
        <f t="shared" si="2"/>
        <v>0</v>
      </c>
      <c r="AR155" s="146" t="s">
        <v>158</v>
      </c>
      <c r="AT155" s="146" t="s">
        <v>117</v>
      </c>
      <c r="AU155" s="146" t="s">
        <v>77</v>
      </c>
      <c r="AY155" s="16" t="s">
        <v>113</v>
      </c>
      <c r="BE155" s="147">
        <f t="shared" si="3"/>
        <v>0</v>
      </c>
      <c r="BF155" s="147">
        <f t="shared" si="4"/>
        <v>0</v>
      </c>
      <c r="BG155" s="147">
        <f t="shared" si="5"/>
        <v>0</v>
      </c>
      <c r="BH155" s="147">
        <f t="shared" si="6"/>
        <v>0</v>
      </c>
      <c r="BI155" s="147">
        <f t="shared" si="7"/>
        <v>0</v>
      </c>
      <c r="BJ155" s="16" t="s">
        <v>77</v>
      </c>
      <c r="BK155" s="147">
        <f t="shared" si="8"/>
        <v>0</v>
      </c>
      <c r="BL155" s="16" t="s">
        <v>158</v>
      </c>
      <c r="BM155" s="146" t="s">
        <v>239</v>
      </c>
    </row>
    <row r="156" spans="2:65" s="27" customFormat="1" ht="54" customHeight="1">
      <c r="B156" s="135"/>
      <c r="C156" s="136" t="s">
        <v>192</v>
      </c>
      <c r="D156" s="136" t="s">
        <v>117</v>
      </c>
      <c r="E156" s="137" t="s">
        <v>240</v>
      </c>
      <c r="F156" s="138" t="s">
        <v>241</v>
      </c>
      <c r="G156" s="139" t="s">
        <v>157</v>
      </c>
      <c r="H156" s="140">
        <v>1</v>
      </c>
      <c r="I156" s="141"/>
      <c r="J156" s="141"/>
      <c r="K156" s="138"/>
      <c r="L156" s="28"/>
      <c r="M156" s="142"/>
      <c r="N156" s="143" t="s">
        <v>34</v>
      </c>
      <c r="O156" s="144">
        <v>0</v>
      </c>
      <c r="P156" s="144">
        <f t="shared" si="0"/>
        <v>0</v>
      </c>
      <c r="Q156" s="144">
        <v>0</v>
      </c>
      <c r="R156" s="144">
        <f t="shared" si="1"/>
        <v>0</v>
      </c>
      <c r="S156" s="144">
        <v>0</v>
      </c>
      <c r="T156" s="145">
        <f t="shared" si="2"/>
        <v>0</v>
      </c>
      <c r="AR156" s="146" t="s">
        <v>158</v>
      </c>
      <c r="AT156" s="146" t="s">
        <v>117</v>
      </c>
      <c r="AU156" s="146" t="s">
        <v>77</v>
      </c>
      <c r="AY156" s="16" t="s">
        <v>113</v>
      </c>
      <c r="BE156" s="147">
        <f t="shared" si="3"/>
        <v>0</v>
      </c>
      <c r="BF156" s="147">
        <f t="shared" si="4"/>
        <v>0</v>
      </c>
      <c r="BG156" s="147">
        <f t="shared" si="5"/>
        <v>0</v>
      </c>
      <c r="BH156" s="147">
        <f t="shared" si="6"/>
        <v>0</v>
      </c>
      <c r="BI156" s="147">
        <f t="shared" si="7"/>
        <v>0</v>
      </c>
      <c r="BJ156" s="16" t="s">
        <v>77</v>
      </c>
      <c r="BK156" s="147">
        <f t="shared" si="8"/>
        <v>0</v>
      </c>
      <c r="BL156" s="16" t="s">
        <v>158</v>
      </c>
      <c r="BM156" s="146" t="s">
        <v>242</v>
      </c>
    </row>
    <row r="157" spans="2:65" s="27" customFormat="1" ht="409" customHeight="1">
      <c r="B157" s="135"/>
      <c r="C157" s="136" t="s">
        <v>243</v>
      </c>
      <c r="D157" s="136" t="s">
        <v>117</v>
      </c>
      <c r="E157" s="137" t="s">
        <v>244</v>
      </c>
      <c r="F157" s="138" t="s">
        <v>245</v>
      </c>
      <c r="G157" s="139" t="s">
        <v>157</v>
      </c>
      <c r="H157" s="140">
        <v>1</v>
      </c>
      <c r="I157" s="141"/>
      <c r="J157" s="141"/>
      <c r="K157" s="138"/>
      <c r="L157" s="28"/>
      <c r="M157" s="142"/>
      <c r="N157" s="143" t="s">
        <v>34</v>
      </c>
      <c r="O157" s="144">
        <v>0</v>
      </c>
      <c r="P157" s="144">
        <f t="shared" si="0"/>
        <v>0</v>
      </c>
      <c r="Q157" s="144">
        <v>0</v>
      </c>
      <c r="R157" s="144">
        <f t="shared" si="1"/>
        <v>0</v>
      </c>
      <c r="S157" s="144">
        <v>0</v>
      </c>
      <c r="T157" s="145">
        <f t="shared" si="2"/>
        <v>0</v>
      </c>
      <c r="AR157" s="146" t="s">
        <v>158</v>
      </c>
      <c r="AT157" s="146" t="s">
        <v>117</v>
      </c>
      <c r="AU157" s="146" t="s">
        <v>77</v>
      </c>
      <c r="AY157" s="16" t="s">
        <v>113</v>
      </c>
      <c r="BE157" s="147">
        <f t="shared" si="3"/>
        <v>0</v>
      </c>
      <c r="BF157" s="147">
        <f t="shared" si="4"/>
        <v>0</v>
      </c>
      <c r="BG157" s="147">
        <f t="shared" si="5"/>
        <v>0</v>
      </c>
      <c r="BH157" s="147">
        <f t="shared" si="6"/>
        <v>0</v>
      </c>
      <c r="BI157" s="147">
        <f t="shared" si="7"/>
        <v>0</v>
      </c>
      <c r="BJ157" s="16" t="s">
        <v>77</v>
      </c>
      <c r="BK157" s="147">
        <f t="shared" si="8"/>
        <v>0</v>
      </c>
      <c r="BL157" s="16" t="s">
        <v>158</v>
      </c>
      <c r="BM157" s="146" t="s">
        <v>246</v>
      </c>
    </row>
    <row r="158" spans="2:65" s="27" customFormat="1" ht="49" customHeight="1">
      <c r="B158" s="135"/>
      <c r="C158" s="136" t="s">
        <v>195</v>
      </c>
      <c r="D158" s="136" t="s">
        <v>117</v>
      </c>
      <c r="E158" s="137" t="s">
        <v>247</v>
      </c>
      <c r="F158" s="138" t="s">
        <v>248</v>
      </c>
      <c r="G158" s="139" t="s">
        <v>157</v>
      </c>
      <c r="H158" s="140">
        <v>1</v>
      </c>
      <c r="I158" s="141"/>
      <c r="J158" s="141"/>
      <c r="K158" s="138"/>
      <c r="L158" s="28"/>
      <c r="M158" s="142"/>
      <c r="N158" s="143" t="s">
        <v>34</v>
      </c>
      <c r="O158" s="144">
        <v>0</v>
      </c>
      <c r="P158" s="144">
        <f t="shared" si="0"/>
        <v>0</v>
      </c>
      <c r="Q158" s="144">
        <v>0</v>
      </c>
      <c r="R158" s="144">
        <f t="shared" si="1"/>
        <v>0</v>
      </c>
      <c r="S158" s="144">
        <v>0</v>
      </c>
      <c r="T158" s="145">
        <f t="shared" si="2"/>
        <v>0</v>
      </c>
      <c r="AR158" s="146" t="s">
        <v>158</v>
      </c>
      <c r="AT158" s="146" t="s">
        <v>117</v>
      </c>
      <c r="AU158" s="146" t="s">
        <v>77</v>
      </c>
      <c r="AY158" s="16" t="s">
        <v>113</v>
      </c>
      <c r="BE158" s="147">
        <f t="shared" si="3"/>
        <v>0</v>
      </c>
      <c r="BF158" s="147">
        <f t="shared" si="4"/>
        <v>0</v>
      </c>
      <c r="BG158" s="147">
        <f t="shared" si="5"/>
        <v>0</v>
      </c>
      <c r="BH158" s="147">
        <f t="shared" si="6"/>
        <v>0</v>
      </c>
      <c r="BI158" s="147">
        <f t="shared" si="7"/>
        <v>0</v>
      </c>
      <c r="BJ158" s="16" t="s">
        <v>77</v>
      </c>
      <c r="BK158" s="147">
        <f t="shared" si="8"/>
        <v>0</v>
      </c>
      <c r="BL158" s="16" t="s">
        <v>158</v>
      </c>
      <c r="BM158" s="146" t="s">
        <v>249</v>
      </c>
    </row>
    <row r="159" spans="2:65" s="27" customFormat="1" ht="78" customHeight="1">
      <c r="B159" s="135"/>
      <c r="C159" s="136" t="s">
        <v>250</v>
      </c>
      <c r="D159" s="136" t="s">
        <v>117</v>
      </c>
      <c r="E159" s="137" t="s">
        <v>251</v>
      </c>
      <c r="F159" s="138" t="s">
        <v>252</v>
      </c>
      <c r="G159" s="139" t="s">
        <v>157</v>
      </c>
      <c r="H159" s="140">
        <v>1</v>
      </c>
      <c r="I159" s="141"/>
      <c r="J159" s="141"/>
      <c r="K159" s="138"/>
      <c r="L159" s="28"/>
      <c r="M159" s="142"/>
      <c r="N159" s="143" t="s">
        <v>34</v>
      </c>
      <c r="O159" s="144">
        <v>0</v>
      </c>
      <c r="P159" s="144">
        <f t="shared" si="0"/>
        <v>0</v>
      </c>
      <c r="Q159" s="144">
        <v>0</v>
      </c>
      <c r="R159" s="144">
        <f t="shared" si="1"/>
        <v>0</v>
      </c>
      <c r="S159" s="144">
        <v>0</v>
      </c>
      <c r="T159" s="145">
        <f t="shared" si="2"/>
        <v>0</v>
      </c>
      <c r="AR159" s="146" t="s">
        <v>158</v>
      </c>
      <c r="AT159" s="146" t="s">
        <v>117</v>
      </c>
      <c r="AU159" s="146" t="s">
        <v>77</v>
      </c>
      <c r="AY159" s="16" t="s">
        <v>113</v>
      </c>
      <c r="BE159" s="147">
        <f t="shared" si="3"/>
        <v>0</v>
      </c>
      <c r="BF159" s="147">
        <f t="shared" si="4"/>
        <v>0</v>
      </c>
      <c r="BG159" s="147">
        <f t="shared" si="5"/>
        <v>0</v>
      </c>
      <c r="BH159" s="147">
        <f t="shared" si="6"/>
        <v>0</v>
      </c>
      <c r="BI159" s="147">
        <f t="shared" si="7"/>
        <v>0</v>
      </c>
      <c r="BJ159" s="16" t="s">
        <v>77</v>
      </c>
      <c r="BK159" s="147">
        <f t="shared" si="8"/>
        <v>0</v>
      </c>
      <c r="BL159" s="16" t="s">
        <v>158</v>
      </c>
      <c r="BM159" s="146" t="s">
        <v>253</v>
      </c>
    </row>
    <row r="160" spans="2:65" s="27" customFormat="1" ht="91" customHeight="1">
      <c r="B160" s="135"/>
      <c r="C160" s="136" t="s">
        <v>199</v>
      </c>
      <c r="D160" s="136" t="s">
        <v>117</v>
      </c>
      <c r="E160" s="137" t="s">
        <v>254</v>
      </c>
      <c r="F160" s="138" t="s">
        <v>255</v>
      </c>
      <c r="G160" s="139" t="s">
        <v>157</v>
      </c>
      <c r="H160" s="140">
        <v>1</v>
      </c>
      <c r="I160" s="141"/>
      <c r="J160" s="141"/>
      <c r="K160" s="138"/>
      <c r="L160" s="28"/>
      <c r="M160" s="142"/>
      <c r="N160" s="143" t="s">
        <v>34</v>
      </c>
      <c r="O160" s="144">
        <v>0</v>
      </c>
      <c r="P160" s="144">
        <f t="shared" si="0"/>
        <v>0</v>
      </c>
      <c r="Q160" s="144">
        <v>0</v>
      </c>
      <c r="R160" s="144">
        <f t="shared" si="1"/>
        <v>0</v>
      </c>
      <c r="S160" s="144">
        <v>0</v>
      </c>
      <c r="T160" s="145">
        <f t="shared" si="2"/>
        <v>0</v>
      </c>
      <c r="AR160" s="146" t="s">
        <v>158</v>
      </c>
      <c r="AT160" s="146" t="s">
        <v>117</v>
      </c>
      <c r="AU160" s="146" t="s">
        <v>77</v>
      </c>
      <c r="AY160" s="16" t="s">
        <v>113</v>
      </c>
      <c r="BE160" s="147">
        <f t="shared" si="3"/>
        <v>0</v>
      </c>
      <c r="BF160" s="147">
        <f t="shared" si="4"/>
        <v>0</v>
      </c>
      <c r="BG160" s="147">
        <f t="shared" si="5"/>
        <v>0</v>
      </c>
      <c r="BH160" s="147">
        <f t="shared" si="6"/>
        <v>0</v>
      </c>
      <c r="BI160" s="147">
        <f t="shared" si="7"/>
        <v>0</v>
      </c>
      <c r="BJ160" s="16" t="s">
        <v>77</v>
      </c>
      <c r="BK160" s="147">
        <f t="shared" si="8"/>
        <v>0</v>
      </c>
      <c r="BL160" s="16" t="s">
        <v>158</v>
      </c>
      <c r="BM160" s="146" t="s">
        <v>256</v>
      </c>
    </row>
    <row r="161" spans="2:65" s="27" customFormat="1" ht="91" customHeight="1">
      <c r="B161" s="135"/>
      <c r="C161" s="136" t="s">
        <v>257</v>
      </c>
      <c r="D161" s="136" t="s">
        <v>117</v>
      </c>
      <c r="E161" s="137" t="s">
        <v>258</v>
      </c>
      <c r="F161" s="138" t="s">
        <v>259</v>
      </c>
      <c r="G161" s="139" t="s">
        <v>157</v>
      </c>
      <c r="H161" s="140">
        <v>1</v>
      </c>
      <c r="I161" s="141"/>
      <c r="J161" s="141"/>
      <c r="K161" s="138"/>
      <c r="L161" s="28"/>
      <c r="M161" s="142"/>
      <c r="N161" s="143" t="s">
        <v>34</v>
      </c>
      <c r="O161" s="144">
        <v>0</v>
      </c>
      <c r="P161" s="144">
        <f t="shared" si="0"/>
        <v>0</v>
      </c>
      <c r="Q161" s="144">
        <v>0</v>
      </c>
      <c r="R161" s="144">
        <f t="shared" si="1"/>
        <v>0</v>
      </c>
      <c r="S161" s="144">
        <v>0</v>
      </c>
      <c r="T161" s="145">
        <f t="shared" si="2"/>
        <v>0</v>
      </c>
      <c r="AR161" s="146" t="s">
        <v>158</v>
      </c>
      <c r="AT161" s="146" t="s">
        <v>117</v>
      </c>
      <c r="AU161" s="146" t="s">
        <v>77</v>
      </c>
      <c r="AY161" s="16" t="s">
        <v>113</v>
      </c>
      <c r="BE161" s="147">
        <f t="shared" si="3"/>
        <v>0</v>
      </c>
      <c r="BF161" s="147">
        <f t="shared" si="4"/>
        <v>0</v>
      </c>
      <c r="BG161" s="147">
        <f t="shared" si="5"/>
        <v>0</v>
      </c>
      <c r="BH161" s="147">
        <f t="shared" si="6"/>
        <v>0</v>
      </c>
      <c r="BI161" s="147">
        <f t="shared" si="7"/>
        <v>0</v>
      </c>
      <c r="BJ161" s="16" t="s">
        <v>77</v>
      </c>
      <c r="BK161" s="147">
        <f t="shared" si="8"/>
        <v>0</v>
      </c>
      <c r="BL161" s="16" t="s">
        <v>158</v>
      </c>
      <c r="BM161" s="146" t="s">
        <v>260</v>
      </c>
    </row>
    <row r="162" spans="2:65" s="123" customFormat="1" ht="26" customHeight="1">
      <c r="B162" s="124"/>
      <c r="D162" s="125" t="s">
        <v>68</v>
      </c>
      <c r="E162" s="126" t="s">
        <v>261</v>
      </c>
      <c r="F162" s="155" t="s">
        <v>261</v>
      </c>
      <c r="J162" s="127">
        <f>BK162</f>
        <v>0</v>
      </c>
      <c r="L162" s="124"/>
      <c r="M162" s="128"/>
      <c r="P162" s="129">
        <f>SUM(P163:P168)</f>
        <v>0</v>
      </c>
      <c r="R162" s="129">
        <f>SUM(R163:R168)</f>
        <v>0</v>
      </c>
      <c r="T162" s="130">
        <f>SUM(T163:T168)</f>
        <v>0</v>
      </c>
      <c r="AR162" s="125" t="s">
        <v>77</v>
      </c>
      <c r="AT162" s="131" t="s">
        <v>68</v>
      </c>
      <c r="AU162" s="131" t="s">
        <v>69</v>
      </c>
      <c r="AY162" s="125" t="s">
        <v>113</v>
      </c>
      <c r="BK162" s="132">
        <f>SUM(BK163:BK168)</f>
        <v>0</v>
      </c>
    </row>
    <row r="163" spans="2:65" s="27" customFormat="1" ht="112" customHeight="1">
      <c r="B163" s="135"/>
      <c r="C163" s="136" t="s">
        <v>202</v>
      </c>
      <c r="D163" s="136" t="s">
        <v>117</v>
      </c>
      <c r="E163" s="137" t="s">
        <v>262</v>
      </c>
      <c r="F163" s="138" t="s">
        <v>263</v>
      </c>
      <c r="G163" s="139" t="s">
        <v>157</v>
      </c>
      <c r="H163" s="140">
        <v>1</v>
      </c>
      <c r="I163" s="141"/>
      <c r="J163" s="141"/>
      <c r="K163" s="138"/>
      <c r="L163" s="28"/>
      <c r="M163" s="142"/>
      <c r="N163" s="143" t="s">
        <v>34</v>
      </c>
      <c r="O163" s="144">
        <v>0</v>
      </c>
      <c r="P163" s="144">
        <f t="shared" ref="P163:P168" si="9">O163*H163</f>
        <v>0</v>
      </c>
      <c r="Q163" s="144">
        <v>0</v>
      </c>
      <c r="R163" s="144">
        <f t="shared" ref="R163:R168" si="10">Q163*H163</f>
        <v>0</v>
      </c>
      <c r="S163" s="144">
        <v>0</v>
      </c>
      <c r="T163" s="145">
        <f t="shared" ref="T163:T168" si="11">S163*H163</f>
        <v>0</v>
      </c>
      <c r="AR163" s="146" t="s">
        <v>158</v>
      </c>
      <c r="AT163" s="146" t="s">
        <v>117</v>
      </c>
      <c r="AU163" s="146" t="s">
        <v>77</v>
      </c>
      <c r="AY163" s="16" t="s">
        <v>113</v>
      </c>
      <c r="BE163" s="147">
        <f t="shared" ref="BE163:BE168" si="12">IF(N163="základní",J163,0)</f>
        <v>0</v>
      </c>
      <c r="BF163" s="147">
        <f t="shared" ref="BF163:BF168" si="13">IF(N163="snížená",J163,0)</f>
        <v>0</v>
      </c>
      <c r="BG163" s="147">
        <f t="shared" ref="BG163:BG168" si="14">IF(N163="zákl. přenesená",J163,0)</f>
        <v>0</v>
      </c>
      <c r="BH163" s="147">
        <f t="shared" ref="BH163:BH168" si="15">IF(N163="sníž. přenesená",J163,0)</f>
        <v>0</v>
      </c>
      <c r="BI163" s="147">
        <f t="shared" ref="BI163:BI168" si="16">IF(N163="nulová",J163,0)</f>
        <v>0</v>
      </c>
      <c r="BJ163" s="16" t="s">
        <v>77</v>
      </c>
      <c r="BK163" s="147">
        <f t="shared" ref="BK163:BK168" si="17">ROUND(I163*H163,2)</f>
        <v>0</v>
      </c>
      <c r="BL163" s="16" t="s">
        <v>158</v>
      </c>
      <c r="BM163" s="146" t="s">
        <v>264</v>
      </c>
    </row>
    <row r="164" spans="2:65" s="27" customFormat="1" ht="99" customHeight="1">
      <c r="B164" s="135"/>
      <c r="C164" s="136" t="s">
        <v>265</v>
      </c>
      <c r="D164" s="136" t="s">
        <v>117</v>
      </c>
      <c r="E164" s="137" t="s">
        <v>266</v>
      </c>
      <c r="F164" s="138" t="s">
        <v>267</v>
      </c>
      <c r="G164" s="139" t="s">
        <v>157</v>
      </c>
      <c r="H164" s="140">
        <v>1</v>
      </c>
      <c r="I164" s="141"/>
      <c r="J164" s="141"/>
      <c r="K164" s="138"/>
      <c r="L164" s="28"/>
      <c r="M164" s="142"/>
      <c r="N164" s="143" t="s">
        <v>34</v>
      </c>
      <c r="O164" s="144">
        <v>0</v>
      </c>
      <c r="P164" s="144">
        <f t="shared" si="9"/>
        <v>0</v>
      </c>
      <c r="Q164" s="144">
        <v>0</v>
      </c>
      <c r="R164" s="144">
        <f t="shared" si="10"/>
        <v>0</v>
      </c>
      <c r="S164" s="144">
        <v>0</v>
      </c>
      <c r="T164" s="145">
        <f t="shared" si="11"/>
        <v>0</v>
      </c>
      <c r="AR164" s="146" t="s">
        <v>158</v>
      </c>
      <c r="AT164" s="146" t="s">
        <v>117</v>
      </c>
      <c r="AU164" s="146" t="s">
        <v>77</v>
      </c>
      <c r="AY164" s="16" t="s">
        <v>113</v>
      </c>
      <c r="BE164" s="147">
        <f t="shared" si="12"/>
        <v>0</v>
      </c>
      <c r="BF164" s="147">
        <f t="shared" si="13"/>
        <v>0</v>
      </c>
      <c r="BG164" s="147">
        <f t="shared" si="14"/>
        <v>0</v>
      </c>
      <c r="BH164" s="147">
        <f t="shared" si="15"/>
        <v>0</v>
      </c>
      <c r="BI164" s="147">
        <f t="shared" si="16"/>
        <v>0</v>
      </c>
      <c r="BJ164" s="16" t="s">
        <v>77</v>
      </c>
      <c r="BK164" s="147">
        <f t="shared" si="17"/>
        <v>0</v>
      </c>
      <c r="BL164" s="16" t="s">
        <v>158</v>
      </c>
      <c r="BM164" s="146" t="s">
        <v>268</v>
      </c>
    </row>
    <row r="165" spans="2:65" s="27" customFormat="1" ht="87" customHeight="1">
      <c r="B165" s="135"/>
      <c r="C165" s="136" t="s">
        <v>206</v>
      </c>
      <c r="D165" s="136" t="s">
        <v>117</v>
      </c>
      <c r="E165" s="137" t="s">
        <v>269</v>
      </c>
      <c r="F165" s="138" t="s">
        <v>270</v>
      </c>
      <c r="G165" s="139" t="s">
        <v>157</v>
      </c>
      <c r="H165" s="140">
        <v>1</v>
      </c>
      <c r="I165" s="141"/>
      <c r="J165" s="141"/>
      <c r="K165" s="138"/>
      <c r="L165" s="28"/>
      <c r="M165" s="142"/>
      <c r="N165" s="143" t="s">
        <v>34</v>
      </c>
      <c r="O165" s="144">
        <v>0</v>
      </c>
      <c r="P165" s="144">
        <f t="shared" si="9"/>
        <v>0</v>
      </c>
      <c r="Q165" s="144">
        <v>0</v>
      </c>
      <c r="R165" s="144">
        <f t="shared" si="10"/>
        <v>0</v>
      </c>
      <c r="S165" s="144">
        <v>0</v>
      </c>
      <c r="T165" s="145">
        <f t="shared" si="11"/>
        <v>0</v>
      </c>
      <c r="AR165" s="146" t="s">
        <v>158</v>
      </c>
      <c r="AT165" s="146" t="s">
        <v>117</v>
      </c>
      <c r="AU165" s="146" t="s">
        <v>77</v>
      </c>
      <c r="AY165" s="16" t="s">
        <v>113</v>
      </c>
      <c r="BE165" s="147">
        <f t="shared" si="12"/>
        <v>0</v>
      </c>
      <c r="BF165" s="147">
        <f t="shared" si="13"/>
        <v>0</v>
      </c>
      <c r="BG165" s="147">
        <f t="shared" si="14"/>
        <v>0</v>
      </c>
      <c r="BH165" s="147">
        <f t="shared" si="15"/>
        <v>0</v>
      </c>
      <c r="BI165" s="147">
        <f t="shared" si="16"/>
        <v>0</v>
      </c>
      <c r="BJ165" s="16" t="s">
        <v>77</v>
      </c>
      <c r="BK165" s="147">
        <f t="shared" si="17"/>
        <v>0</v>
      </c>
      <c r="BL165" s="16" t="s">
        <v>158</v>
      </c>
      <c r="BM165" s="146" t="s">
        <v>271</v>
      </c>
    </row>
    <row r="166" spans="2:65" s="27" customFormat="1" ht="78" customHeight="1">
      <c r="B166" s="135"/>
      <c r="C166" s="136" t="s">
        <v>272</v>
      </c>
      <c r="D166" s="136" t="s">
        <v>117</v>
      </c>
      <c r="E166" s="137" t="s">
        <v>273</v>
      </c>
      <c r="F166" s="138" t="s">
        <v>274</v>
      </c>
      <c r="G166" s="139" t="s">
        <v>157</v>
      </c>
      <c r="H166" s="140">
        <v>1</v>
      </c>
      <c r="I166" s="141"/>
      <c r="J166" s="141"/>
      <c r="K166" s="138"/>
      <c r="L166" s="28"/>
      <c r="M166" s="142"/>
      <c r="N166" s="143" t="s">
        <v>34</v>
      </c>
      <c r="O166" s="144">
        <v>0</v>
      </c>
      <c r="P166" s="144">
        <f t="shared" si="9"/>
        <v>0</v>
      </c>
      <c r="Q166" s="144">
        <v>0</v>
      </c>
      <c r="R166" s="144">
        <f t="shared" si="10"/>
        <v>0</v>
      </c>
      <c r="S166" s="144">
        <v>0</v>
      </c>
      <c r="T166" s="145">
        <f t="shared" si="11"/>
        <v>0</v>
      </c>
      <c r="AR166" s="146" t="s">
        <v>158</v>
      </c>
      <c r="AT166" s="146" t="s">
        <v>117</v>
      </c>
      <c r="AU166" s="146" t="s">
        <v>77</v>
      </c>
      <c r="AY166" s="16" t="s">
        <v>113</v>
      </c>
      <c r="BE166" s="147">
        <f t="shared" si="12"/>
        <v>0</v>
      </c>
      <c r="BF166" s="147">
        <f t="shared" si="13"/>
        <v>0</v>
      </c>
      <c r="BG166" s="147">
        <f t="shared" si="14"/>
        <v>0</v>
      </c>
      <c r="BH166" s="147">
        <f t="shared" si="15"/>
        <v>0</v>
      </c>
      <c r="BI166" s="147">
        <f t="shared" si="16"/>
        <v>0</v>
      </c>
      <c r="BJ166" s="16" t="s">
        <v>77</v>
      </c>
      <c r="BK166" s="147">
        <f t="shared" si="17"/>
        <v>0</v>
      </c>
      <c r="BL166" s="16" t="s">
        <v>158</v>
      </c>
      <c r="BM166" s="146" t="s">
        <v>275</v>
      </c>
    </row>
    <row r="167" spans="2:65" s="27" customFormat="1" ht="79" customHeight="1">
      <c r="B167" s="135"/>
      <c r="C167" s="136" t="s">
        <v>209</v>
      </c>
      <c r="D167" s="136" t="s">
        <v>117</v>
      </c>
      <c r="E167" s="137" t="s">
        <v>276</v>
      </c>
      <c r="F167" s="138" t="s">
        <v>277</v>
      </c>
      <c r="G167" s="139" t="s">
        <v>157</v>
      </c>
      <c r="H167" s="140">
        <v>1</v>
      </c>
      <c r="I167" s="141"/>
      <c r="J167" s="141"/>
      <c r="K167" s="138"/>
      <c r="L167" s="28"/>
      <c r="M167" s="142"/>
      <c r="N167" s="143" t="s">
        <v>34</v>
      </c>
      <c r="O167" s="144">
        <v>0</v>
      </c>
      <c r="P167" s="144">
        <f t="shared" si="9"/>
        <v>0</v>
      </c>
      <c r="Q167" s="144">
        <v>0</v>
      </c>
      <c r="R167" s="144">
        <f t="shared" si="10"/>
        <v>0</v>
      </c>
      <c r="S167" s="144">
        <v>0</v>
      </c>
      <c r="T167" s="145">
        <f t="shared" si="11"/>
        <v>0</v>
      </c>
      <c r="AR167" s="146" t="s">
        <v>158</v>
      </c>
      <c r="AT167" s="146" t="s">
        <v>117</v>
      </c>
      <c r="AU167" s="146" t="s">
        <v>77</v>
      </c>
      <c r="AY167" s="16" t="s">
        <v>113</v>
      </c>
      <c r="BE167" s="147">
        <f t="shared" si="12"/>
        <v>0</v>
      </c>
      <c r="BF167" s="147">
        <f t="shared" si="13"/>
        <v>0</v>
      </c>
      <c r="BG167" s="147">
        <f t="shared" si="14"/>
        <v>0</v>
      </c>
      <c r="BH167" s="147">
        <f t="shared" si="15"/>
        <v>0</v>
      </c>
      <c r="BI167" s="147">
        <f t="shared" si="16"/>
        <v>0</v>
      </c>
      <c r="BJ167" s="16" t="s">
        <v>77</v>
      </c>
      <c r="BK167" s="147">
        <f t="shared" si="17"/>
        <v>0</v>
      </c>
      <c r="BL167" s="16" t="s">
        <v>158</v>
      </c>
      <c r="BM167" s="146" t="s">
        <v>278</v>
      </c>
    </row>
    <row r="168" spans="2:65" s="27" customFormat="1" ht="83" customHeight="1">
      <c r="B168" s="135"/>
      <c r="C168" s="136" t="s">
        <v>279</v>
      </c>
      <c r="D168" s="136" t="s">
        <v>117</v>
      </c>
      <c r="E168" s="137" t="s">
        <v>280</v>
      </c>
      <c r="F168" s="138" t="s">
        <v>281</v>
      </c>
      <c r="G168" s="139" t="s">
        <v>157</v>
      </c>
      <c r="H168" s="140">
        <v>1</v>
      </c>
      <c r="I168" s="141"/>
      <c r="J168" s="141"/>
      <c r="K168" s="138"/>
      <c r="L168" s="28"/>
      <c r="M168" s="142"/>
      <c r="N168" s="143" t="s">
        <v>34</v>
      </c>
      <c r="O168" s="144">
        <v>0</v>
      </c>
      <c r="P168" s="144">
        <f t="shared" si="9"/>
        <v>0</v>
      </c>
      <c r="Q168" s="144">
        <v>0</v>
      </c>
      <c r="R168" s="144">
        <f t="shared" si="10"/>
        <v>0</v>
      </c>
      <c r="S168" s="144">
        <v>0</v>
      </c>
      <c r="T168" s="145">
        <f t="shared" si="11"/>
        <v>0</v>
      </c>
      <c r="AR168" s="146" t="s">
        <v>158</v>
      </c>
      <c r="AT168" s="146" t="s">
        <v>117</v>
      </c>
      <c r="AU168" s="146" t="s">
        <v>77</v>
      </c>
      <c r="AY168" s="16" t="s">
        <v>113</v>
      </c>
      <c r="BE168" s="147">
        <f t="shared" si="12"/>
        <v>0</v>
      </c>
      <c r="BF168" s="147">
        <f t="shared" si="13"/>
        <v>0</v>
      </c>
      <c r="BG168" s="147">
        <f t="shared" si="14"/>
        <v>0</v>
      </c>
      <c r="BH168" s="147">
        <f t="shared" si="15"/>
        <v>0</v>
      </c>
      <c r="BI168" s="147">
        <f t="shared" si="16"/>
        <v>0</v>
      </c>
      <c r="BJ168" s="16" t="s">
        <v>77</v>
      </c>
      <c r="BK168" s="147">
        <f t="shared" si="17"/>
        <v>0</v>
      </c>
      <c r="BL168" s="16" t="s">
        <v>158</v>
      </c>
      <c r="BM168" s="146" t="s">
        <v>282</v>
      </c>
    </row>
    <row r="169" spans="2:65" s="123" customFormat="1" ht="26" customHeight="1">
      <c r="B169" s="124"/>
      <c r="D169" s="125" t="s">
        <v>68</v>
      </c>
      <c r="E169" s="126" t="s">
        <v>283</v>
      </c>
      <c r="F169" s="155" t="s">
        <v>283</v>
      </c>
      <c r="J169" s="127">
        <f>BK169</f>
        <v>0</v>
      </c>
      <c r="L169" s="124"/>
      <c r="M169" s="128"/>
      <c r="P169" s="129">
        <f>SUM(P170:P178)</f>
        <v>0</v>
      </c>
      <c r="R169" s="129">
        <f>SUM(R170:R178)</f>
        <v>0</v>
      </c>
      <c r="T169" s="130">
        <f>SUM(T170:T178)</f>
        <v>0</v>
      </c>
      <c r="AR169" s="125" t="s">
        <v>77</v>
      </c>
      <c r="AT169" s="131" t="s">
        <v>68</v>
      </c>
      <c r="AU169" s="131" t="s">
        <v>69</v>
      </c>
      <c r="AY169" s="125" t="s">
        <v>113</v>
      </c>
      <c r="BK169" s="132">
        <f>SUM(BK170:BK178)</f>
        <v>0</v>
      </c>
    </row>
    <row r="170" spans="2:65" s="27" customFormat="1" ht="82" customHeight="1">
      <c r="B170" s="135"/>
      <c r="C170" s="136" t="s">
        <v>213</v>
      </c>
      <c r="D170" s="136" t="s">
        <v>117</v>
      </c>
      <c r="E170" s="137" t="s">
        <v>284</v>
      </c>
      <c r="F170" s="138" t="s">
        <v>285</v>
      </c>
      <c r="G170" s="139" t="s">
        <v>157</v>
      </c>
      <c r="H170" s="140">
        <v>1</v>
      </c>
      <c r="I170" s="141"/>
      <c r="J170" s="141"/>
      <c r="K170" s="138"/>
      <c r="L170" s="28"/>
      <c r="M170" s="142"/>
      <c r="N170" s="143" t="s">
        <v>34</v>
      </c>
      <c r="O170" s="144">
        <v>0</v>
      </c>
      <c r="P170" s="144">
        <f t="shared" ref="P170:P178" si="18">O170*H170</f>
        <v>0</v>
      </c>
      <c r="Q170" s="144">
        <v>0</v>
      </c>
      <c r="R170" s="144">
        <f t="shared" ref="R170:R178" si="19">Q170*H170</f>
        <v>0</v>
      </c>
      <c r="S170" s="144">
        <v>0</v>
      </c>
      <c r="T170" s="145">
        <f t="shared" ref="T170:T178" si="20">S170*H170</f>
        <v>0</v>
      </c>
      <c r="AR170" s="146" t="s">
        <v>158</v>
      </c>
      <c r="AT170" s="146" t="s">
        <v>117</v>
      </c>
      <c r="AU170" s="146" t="s">
        <v>77</v>
      </c>
      <c r="AY170" s="16" t="s">
        <v>113</v>
      </c>
      <c r="BE170" s="147">
        <f t="shared" ref="BE170:BE178" si="21">IF(N170="základní",J170,0)</f>
        <v>0</v>
      </c>
      <c r="BF170" s="147">
        <f t="shared" ref="BF170:BF178" si="22">IF(N170="snížená",J170,0)</f>
        <v>0</v>
      </c>
      <c r="BG170" s="147">
        <f t="shared" ref="BG170:BG178" si="23">IF(N170="zákl. přenesená",J170,0)</f>
        <v>0</v>
      </c>
      <c r="BH170" s="147">
        <f t="shared" ref="BH170:BH178" si="24">IF(N170="sníž. přenesená",J170,0)</f>
        <v>0</v>
      </c>
      <c r="BI170" s="147">
        <f t="shared" ref="BI170:BI178" si="25">IF(N170="nulová",J170,0)</f>
        <v>0</v>
      </c>
      <c r="BJ170" s="16" t="s">
        <v>77</v>
      </c>
      <c r="BK170" s="147">
        <f t="shared" ref="BK170:BK178" si="26">ROUND(I170*H170,2)</f>
        <v>0</v>
      </c>
      <c r="BL170" s="16" t="s">
        <v>158</v>
      </c>
      <c r="BM170" s="146" t="s">
        <v>286</v>
      </c>
    </row>
    <row r="171" spans="2:65" s="27" customFormat="1" ht="108" customHeight="1">
      <c r="B171" s="135"/>
      <c r="C171" s="136" t="s">
        <v>287</v>
      </c>
      <c r="D171" s="136" t="s">
        <v>117</v>
      </c>
      <c r="E171" s="137" t="s">
        <v>288</v>
      </c>
      <c r="F171" s="138" t="s">
        <v>289</v>
      </c>
      <c r="G171" s="139" t="s">
        <v>157</v>
      </c>
      <c r="H171" s="140">
        <v>1</v>
      </c>
      <c r="I171" s="141"/>
      <c r="J171" s="141"/>
      <c r="K171" s="138"/>
      <c r="L171" s="28"/>
      <c r="M171" s="142"/>
      <c r="N171" s="143" t="s">
        <v>34</v>
      </c>
      <c r="O171" s="144">
        <v>0</v>
      </c>
      <c r="P171" s="144">
        <f t="shared" si="18"/>
        <v>0</v>
      </c>
      <c r="Q171" s="144">
        <v>0</v>
      </c>
      <c r="R171" s="144">
        <f t="shared" si="19"/>
        <v>0</v>
      </c>
      <c r="S171" s="144">
        <v>0</v>
      </c>
      <c r="T171" s="145">
        <f t="shared" si="20"/>
        <v>0</v>
      </c>
      <c r="AR171" s="146" t="s">
        <v>158</v>
      </c>
      <c r="AT171" s="146" t="s">
        <v>117</v>
      </c>
      <c r="AU171" s="146" t="s">
        <v>77</v>
      </c>
      <c r="AY171" s="16" t="s">
        <v>113</v>
      </c>
      <c r="BE171" s="147">
        <f t="shared" si="21"/>
        <v>0</v>
      </c>
      <c r="BF171" s="147">
        <f t="shared" si="22"/>
        <v>0</v>
      </c>
      <c r="BG171" s="147">
        <f t="shared" si="23"/>
        <v>0</v>
      </c>
      <c r="BH171" s="147">
        <f t="shared" si="24"/>
        <v>0</v>
      </c>
      <c r="BI171" s="147">
        <f t="shared" si="25"/>
        <v>0</v>
      </c>
      <c r="BJ171" s="16" t="s">
        <v>77</v>
      </c>
      <c r="BK171" s="147">
        <f t="shared" si="26"/>
        <v>0</v>
      </c>
      <c r="BL171" s="16" t="s">
        <v>158</v>
      </c>
      <c r="BM171" s="146" t="s">
        <v>290</v>
      </c>
    </row>
    <row r="172" spans="2:65" s="27" customFormat="1" ht="83" customHeight="1">
      <c r="B172" s="135"/>
      <c r="C172" s="136" t="s">
        <v>216</v>
      </c>
      <c r="D172" s="136" t="s">
        <v>117</v>
      </c>
      <c r="E172" s="137" t="s">
        <v>291</v>
      </c>
      <c r="F172" s="138" t="s">
        <v>292</v>
      </c>
      <c r="G172" s="139" t="s">
        <v>157</v>
      </c>
      <c r="H172" s="140">
        <v>1</v>
      </c>
      <c r="I172" s="141"/>
      <c r="J172" s="141"/>
      <c r="K172" s="138"/>
      <c r="L172" s="28"/>
      <c r="M172" s="142"/>
      <c r="N172" s="143" t="s">
        <v>34</v>
      </c>
      <c r="O172" s="144">
        <v>0</v>
      </c>
      <c r="P172" s="144">
        <f t="shared" si="18"/>
        <v>0</v>
      </c>
      <c r="Q172" s="144">
        <v>0</v>
      </c>
      <c r="R172" s="144">
        <f t="shared" si="19"/>
        <v>0</v>
      </c>
      <c r="S172" s="144">
        <v>0</v>
      </c>
      <c r="T172" s="145">
        <f t="shared" si="20"/>
        <v>0</v>
      </c>
      <c r="AR172" s="146" t="s">
        <v>158</v>
      </c>
      <c r="AT172" s="146" t="s">
        <v>117</v>
      </c>
      <c r="AU172" s="146" t="s">
        <v>77</v>
      </c>
      <c r="AY172" s="16" t="s">
        <v>113</v>
      </c>
      <c r="BE172" s="147">
        <f t="shared" si="21"/>
        <v>0</v>
      </c>
      <c r="BF172" s="147">
        <f t="shared" si="22"/>
        <v>0</v>
      </c>
      <c r="BG172" s="147">
        <f t="shared" si="23"/>
        <v>0</v>
      </c>
      <c r="BH172" s="147">
        <f t="shared" si="24"/>
        <v>0</v>
      </c>
      <c r="BI172" s="147">
        <f t="shared" si="25"/>
        <v>0</v>
      </c>
      <c r="BJ172" s="16" t="s">
        <v>77</v>
      </c>
      <c r="BK172" s="147">
        <f t="shared" si="26"/>
        <v>0</v>
      </c>
      <c r="BL172" s="16" t="s">
        <v>158</v>
      </c>
      <c r="BM172" s="146" t="s">
        <v>293</v>
      </c>
    </row>
    <row r="173" spans="2:65" s="27" customFormat="1" ht="81" customHeight="1">
      <c r="B173" s="135"/>
      <c r="C173" s="136" t="s">
        <v>294</v>
      </c>
      <c r="D173" s="136" t="s">
        <v>117</v>
      </c>
      <c r="E173" s="137" t="s">
        <v>295</v>
      </c>
      <c r="F173" s="138" t="s">
        <v>296</v>
      </c>
      <c r="G173" s="139" t="s">
        <v>157</v>
      </c>
      <c r="H173" s="140">
        <v>1</v>
      </c>
      <c r="I173" s="141"/>
      <c r="J173" s="141"/>
      <c r="K173" s="138"/>
      <c r="L173" s="28"/>
      <c r="M173" s="142"/>
      <c r="N173" s="143" t="s">
        <v>34</v>
      </c>
      <c r="O173" s="144">
        <v>0</v>
      </c>
      <c r="P173" s="144">
        <f t="shared" si="18"/>
        <v>0</v>
      </c>
      <c r="Q173" s="144">
        <v>0</v>
      </c>
      <c r="R173" s="144">
        <f t="shared" si="19"/>
        <v>0</v>
      </c>
      <c r="S173" s="144">
        <v>0</v>
      </c>
      <c r="T173" s="145">
        <f t="shared" si="20"/>
        <v>0</v>
      </c>
      <c r="AR173" s="146" t="s">
        <v>158</v>
      </c>
      <c r="AT173" s="146" t="s">
        <v>117</v>
      </c>
      <c r="AU173" s="146" t="s">
        <v>77</v>
      </c>
      <c r="AY173" s="16" t="s">
        <v>113</v>
      </c>
      <c r="BE173" s="147">
        <f t="shared" si="21"/>
        <v>0</v>
      </c>
      <c r="BF173" s="147">
        <f t="shared" si="22"/>
        <v>0</v>
      </c>
      <c r="BG173" s="147">
        <f t="shared" si="23"/>
        <v>0</v>
      </c>
      <c r="BH173" s="147">
        <f t="shared" si="24"/>
        <v>0</v>
      </c>
      <c r="BI173" s="147">
        <f t="shared" si="25"/>
        <v>0</v>
      </c>
      <c r="BJ173" s="16" t="s">
        <v>77</v>
      </c>
      <c r="BK173" s="147">
        <f t="shared" si="26"/>
        <v>0</v>
      </c>
      <c r="BL173" s="16" t="s">
        <v>158</v>
      </c>
      <c r="BM173" s="146" t="s">
        <v>297</v>
      </c>
    </row>
    <row r="174" spans="2:65" s="27" customFormat="1" ht="98" customHeight="1">
      <c r="B174" s="135"/>
      <c r="C174" s="136" t="s">
        <v>219</v>
      </c>
      <c r="D174" s="136" t="s">
        <v>117</v>
      </c>
      <c r="E174" s="137" t="s">
        <v>298</v>
      </c>
      <c r="F174" s="138" t="s">
        <v>299</v>
      </c>
      <c r="G174" s="139" t="s">
        <v>157</v>
      </c>
      <c r="H174" s="140">
        <v>1</v>
      </c>
      <c r="I174" s="141"/>
      <c r="J174" s="141"/>
      <c r="K174" s="138"/>
      <c r="L174" s="28"/>
      <c r="M174" s="142"/>
      <c r="N174" s="143" t="s">
        <v>34</v>
      </c>
      <c r="O174" s="144">
        <v>0</v>
      </c>
      <c r="P174" s="144">
        <f t="shared" si="18"/>
        <v>0</v>
      </c>
      <c r="Q174" s="144">
        <v>0</v>
      </c>
      <c r="R174" s="144">
        <f t="shared" si="19"/>
        <v>0</v>
      </c>
      <c r="S174" s="144">
        <v>0</v>
      </c>
      <c r="T174" s="145">
        <f t="shared" si="20"/>
        <v>0</v>
      </c>
      <c r="AR174" s="146" t="s">
        <v>158</v>
      </c>
      <c r="AT174" s="146" t="s">
        <v>117</v>
      </c>
      <c r="AU174" s="146" t="s">
        <v>77</v>
      </c>
      <c r="AY174" s="16" t="s">
        <v>113</v>
      </c>
      <c r="BE174" s="147">
        <f t="shared" si="21"/>
        <v>0</v>
      </c>
      <c r="BF174" s="147">
        <f t="shared" si="22"/>
        <v>0</v>
      </c>
      <c r="BG174" s="147">
        <f t="shared" si="23"/>
        <v>0</v>
      </c>
      <c r="BH174" s="147">
        <f t="shared" si="24"/>
        <v>0</v>
      </c>
      <c r="BI174" s="147">
        <f t="shared" si="25"/>
        <v>0</v>
      </c>
      <c r="BJ174" s="16" t="s">
        <v>77</v>
      </c>
      <c r="BK174" s="147">
        <f t="shared" si="26"/>
        <v>0</v>
      </c>
      <c r="BL174" s="16" t="s">
        <v>158</v>
      </c>
      <c r="BM174" s="146" t="s">
        <v>300</v>
      </c>
    </row>
    <row r="175" spans="2:65" s="27" customFormat="1" ht="83" customHeight="1">
      <c r="B175" s="135"/>
      <c r="C175" s="136" t="s">
        <v>301</v>
      </c>
      <c r="D175" s="136" t="s">
        <v>117</v>
      </c>
      <c r="E175" s="137" t="s">
        <v>302</v>
      </c>
      <c r="F175" s="138" t="s">
        <v>303</v>
      </c>
      <c r="G175" s="139" t="s">
        <v>157</v>
      </c>
      <c r="H175" s="140">
        <v>1</v>
      </c>
      <c r="I175" s="141"/>
      <c r="J175" s="141"/>
      <c r="K175" s="138"/>
      <c r="L175" s="28"/>
      <c r="M175" s="142"/>
      <c r="N175" s="143" t="s">
        <v>34</v>
      </c>
      <c r="O175" s="144">
        <v>0</v>
      </c>
      <c r="P175" s="144">
        <f t="shared" si="18"/>
        <v>0</v>
      </c>
      <c r="Q175" s="144">
        <v>0</v>
      </c>
      <c r="R175" s="144">
        <f t="shared" si="19"/>
        <v>0</v>
      </c>
      <c r="S175" s="144">
        <v>0</v>
      </c>
      <c r="T175" s="145">
        <f t="shared" si="20"/>
        <v>0</v>
      </c>
      <c r="AR175" s="146" t="s">
        <v>158</v>
      </c>
      <c r="AT175" s="146" t="s">
        <v>117</v>
      </c>
      <c r="AU175" s="146" t="s">
        <v>77</v>
      </c>
      <c r="AY175" s="16" t="s">
        <v>113</v>
      </c>
      <c r="BE175" s="147">
        <f t="shared" si="21"/>
        <v>0</v>
      </c>
      <c r="BF175" s="147">
        <f t="shared" si="22"/>
        <v>0</v>
      </c>
      <c r="BG175" s="147">
        <f t="shared" si="23"/>
        <v>0</v>
      </c>
      <c r="BH175" s="147">
        <f t="shared" si="24"/>
        <v>0</v>
      </c>
      <c r="BI175" s="147">
        <f t="shared" si="25"/>
        <v>0</v>
      </c>
      <c r="BJ175" s="16" t="s">
        <v>77</v>
      </c>
      <c r="BK175" s="147">
        <f t="shared" si="26"/>
        <v>0</v>
      </c>
      <c r="BL175" s="16" t="s">
        <v>158</v>
      </c>
      <c r="BM175" s="146" t="s">
        <v>304</v>
      </c>
    </row>
    <row r="176" spans="2:65" s="27" customFormat="1" ht="58" customHeight="1">
      <c r="B176" s="135"/>
      <c r="C176" s="136" t="s">
        <v>222</v>
      </c>
      <c r="D176" s="136" t="s">
        <v>117</v>
      </c>
      <c r="E176" s="137" t="s">
        <v>305</v>
      </c>
      <c r="F176" s="138" t="s">
        <v>306</v>
      </c>
      <c r="G176" s="139" t="s">
        <v>157</v>
      </c>
      <c r="H176" s="140">
        <v>1</v>
      </c>
      <c r="I176" s="141"/>
      <c r="J176" s="141"/>
      <c r="K176" s="138"/>
      <c r="L176" s="28"/>
      <c r="M176" s="142"/>
      <c r="N176" s="143" t="s">
        <v>34</v>
      </c>
      <c r="O176" s="144">
        <v>0</v>
      </c>
      <c r="P176" s="144">
        <f t="shared" si="18"/>
        <v>0</v>
      </c>
      <c r="Q176" s="144">
        <v>0</v>
      </c>
      <c r="R176" s="144">
        <f t="shared" si="19"/>
        <v>0</v>
      </c>
      <c r="S176" s="144">
        <v>0</v>
      </c>
      <c r="T176" s="145">
        <f t="shared" si="20"/>
        <v>0</v>
      </c>
      <c r="AR176" s="146" t="s">
        <v>158</v>
      </c>
      <c r="AT176" s="146" t="s">
        <v>117</v>
      </c>
      <c r="AU176" s="146" t="s">
        <v>77</v>
      </c>
      <c r="AY176" s="16" t="s">
        <v>113</v>
      </c>
      <c r="BE176" s="147">
        <f t="shared" si="21"/>
        <v>0</v>
      </c>
      <c r="BF176" s="147">
        <f t="shared" si="22"/>
        <v>0</v>
      </c>
      <c r="BG176" s="147">
        <f t="shared" si="23"/>
        <v>0</v>
      </c>
      <c r="BH176" s="147">
        <f t="shared" si="24"/>
        <v>0</v>
      </c>
      <c r="BI176" s="147">
        <f t="shared" si="25"/>
        <v>0</v>
      </c>
      <c r="BJ176" s="16" t="s">
        <v>77</v>
      </c>
      <c r="BK176" s="147">
        <f t="shared" si="26"/>
        <v>0</v>
      </c>
      <c r="BL176" s="16" t="s">
        <v>158</v>
      </c>
      <c r="BM176" s="146" t="s">
        <v>307</v>
      </c>
    </row>
    <row r="177" spans="2:65" s="27" customFormat="1" ht="79" customHeight="1">
      <c r="B177" s="135"/>
      <c r="C177" s="136" t="s">
        <v>308</v>
      </c>
      <c r="D177" s="136" t="s">
        <v>117</v>
      </c>
      <c r="E177" s="137" t="s">
        <v>309</v>
      </c>
      <c r="F177" s="138" t="s">
        <v>310</v>
      </c>
      <c r="G177" s="139" t="s">
        <v>157</v>
      </c>
      <c r="H177" s="140">
        <v>1</v>
      </c>
      <c r="I177" s="141"/>
      <c r="J177" s="141"/>
      <c r="K177" s="138"/>
      <c r="L177" s="28"/>
      <c r="M177" s="142"/>
      <c r="N177" s="143" t="s">
        <v>34</v>
      </c>
      <c r="O177" s="144">
        <v>0</v>
      </c>
      <c r="P177" s="144">
        <f t="shared" si="18"/>
        <v>0</v>
      </c>
      <c r="Q177" s="144">
        <v>0</v>
      </c>
      <c r="R177" s="144">
        <f t="shared" si="19"/>
        <v>0</v>
      </c>
      <c r="S177" s="144">
        <v>0</v>
      </c>
      <c r="T177" s="145">
        <f t="shared" si="20"/>
        <v>0</v>
      </c>
      <c r="AR177" s="146" t="s">
        <v>158</v>
      </c>
      <c r="AT177" s="146" t="s">
        <v>117</v>
      </c>
      <c r="AU177" s="146" t="s">
        <v>77</v>
      </c>
      <c r="AY177" s="16" t="s">
        <v>113</v>
      </c>
      <c r="BE177" s="147">
        <f t="shared" si="21"/>
        <v>0</v>
      </c>
      <c r="BF177" s="147">
        <f t="shared" si="22"/>
        <v>0</v>
      </c>
      <c r="BG177" s="147">
        <f t="shared" si="23"/>
        <v>0</v>
      </c>
      <c r="BH177" s="147">
        <f t="shared" si="24"/>
        <v>0</v>
      </c>
      <c r="BI177" s="147">
        <f t="shared" si="25"/>
        <v>0</v>
      </c>
      <c r="BJ177" s="16" t="s">
        <v>77</v>
      </c>
      <c r="BK177" s="147">
        <f t="shared" si="26"/>
        <v>0</v>
      </c>
      <c r="BL177" s="16" t="s">
        <v>158</v>
      </c>
      <c r="BM177" s="146" t="s">
        <v>311</v>
      </c>
    </row>
    <row r="178" spans="2:65" s="27" customFormat="1" ht="77" customHeight="1">
      <c r="B178" s="135"/>
      <c r="C178" s="136" t="s">
        <v>226</v>
      </c>
      <c r="D178" s="136" t="s">
        <v>117</v>
      </c>
      <c r="E178" s="137" t="s">
        <v>312</v>
      </c>
      <c r="F178" s="138" t="s">
        <v>313</v>
      </c>
      <c r="G178" s="139" t="s">
        <v>157</v>
      </c>
      <c r="H178" s="140">
        <v>2</v>
      </c>
      <c r="I178" s="141"/>
      <c r="J178" s="141"/>
      <c r="K178" s="138"/>
      <c r="L178" s="28"/>
      <c r="M178" s="142"/>
      <c r="N178" s="143" t="s">
        <v>34</v>
      </c>
      <c r="O178" s="144">
        <v>0</v>
      </c>
      <c r="P178" s="144">
        <f t="shared" si="18"/>
        <v>0</v>
      </c>
      <c r="Q178" s="144">
        <v>0</v>
      </c>
      <c r="R178" s="144">
        <f t="shared" si="19"/>
        <v>0</v>
      </c>
      <c r="S178" s="144">
        <v>0</v>
      </c>
      <c r="T178" s="145">
        <f t="shared" si="20"/>
        <v>0</v>
      </c>
      <c r="AR178" s="146" t="s">
        <v>158</v>
      </c>
      <c r="AT178" s="146" t="s">
        <v>117</v>
      </c>
      <c r="AU178" s="146" t="s">
        <v>77</v>
      </c>
      <c r="AY178" s="16" t="s">
        <v>113</v>
      </c>
      <c r="BE178" s="147">
        <f t="shared" si="21"/>
        <v>0</v>
      </c>
      <c r="BF178" s="147">
        <f t="shared" si="22"/>
        <v>0</v>
      </c>
      <c r="BG178" s="147">
        <f t="shared" si="23"/>
        <v>0</v>
      </c>
      <c r="BH178" s="147">
        <f t="shared" si="24"/>
        <v>0</v>
      </c>
      <c r="BI178" s="147">
        <f t="shared" si="25"/>
        <v>0</v>
      </c>
      <c r="BJ178" s="16" t="s">
        <v>77</v>
      </c>
      <c r="BK178" s="147">
        <f t="shared" si="26"/>
        <v>0</v>
      </c>
      <c r="BL178" s="16" t="s">
        <v>158</v>
      </c>
      <c r="BM178" s="146" t="s">
        <v>314</v>
      </c>
    </row>
    <row r="179" spans="2:65" s="123" customFormat="1" ht="26" customHeight="1">
      <c r="B179" s="124"/>
      <c r="D179" s="125" t="s">
        <v>68</v>
      </c>
      <c r="E179" s="126" t="s">
        <v>315</v>
      </c>
      <c r="F179" s="126" t="s">
        <v>315</v>
      </c>
      <c r="J179" s="127">
        <f>BK179</f>
        <v>0</v>
      </c>
      <c r="L179" s="124"/>
      <c r="M179" s="128"/>
      <c r="P179" s="129">
        <f>SUM(P180:P185)</f>
        <v>0</v>
      </c>
      <c r="R179" s="129">
        <f>SUM(R180:R185)</f>
        <v>0</v>
      </c>
      <c r="T179" s="130">
        <f>SUM(T180:T185)</f>
        <v>0</v>
      </c>
      <c r="AR179" s="125" t="s">
        <v>77</v>
      </c>
      <c r="AT179" s="131" t="s">
        <v>68</v>
      </c>
      <c r="AU179" s="131" t="s">
        <v>69</v>
      </c>
      <c r="AY179" s="125" t="s">
        <v>113</v>
      </c>
      <c r="BK179" s="132">
        <f>SUM(BK180:BK185)</f>
        <v>0</v>
      </c>
    </row>
    <row r="180" spans="2:65" s="27" customFormat="1" ht="91" customHeight="1">
      <c r="B180" s="135"/>
      <c r="C180" s="136" t="s">
        <v>316</v>
      </c>
      <c r="D180" s="136" t="s">
        <v>117</v>
      </c>
      <c r="E180" s="137" t="s">
        <v>317</v>
      </c>
      <c r="F180" s="138" t="s">
        <v>318</v>
      </c>
      <c r="G180" s="139" t="s">
        <v>157</v>
      </c>
      <c r="H180" s="140">
        <v>1</v>
      </c>
      <c r="I180" s="141"/>
      <c r="J180" s="141"/>
      <c r="K180" s="138"/>
      <c r="L180" s="28"/>
      <c r="M180" s="142"/>
      <c r="N180" s="143" t="s">
        <v>34</v>
      </c>
      <c r="O180" s="144">
        <v>0</v>
      </c>
      <c r="P180" s="144">
        <f t="shared" ref="P180:P185" si="27">O180*H180</f>
        <v>0</v>
      </c>
      <c r="Q180" s="144">
        <v>0</v>
      </c>
      <c r="R180" s="144">
        <f t="shared" ref="R180:R185" si="28">Q180*H180</f>
        <v>0</v>
      </c>
      <c r="S180" s="144">
        <v>0</v>
      </c>
      <c r="T180" s="145">
        <f t="shared" ref="T180:T185" si="29">S180*H180</f>
        <v>0</v>
      </c>
      <c r="AR180" s="146" t="s">
        <v>158</v>
      </c>
      <c r="AT180" s="146" t="s">
        <v>117</v>
      </c>
      <c r="AU180" s="146" t="s">
        <v>77</v>
      </c>
      <c r="AY180" s="16" t="s">
        <v>113</v>
      </c>
      <c r="BE180" s="147">
        <f t="shared" ref="BE180:BE185" si="30">IF(N180="základní",J180,0)</f>
        <v>0</v>
      </c>
      <c r="BF180" s="147">
        <f t="shared" ref="BF180:BF185" si="31">IF(N180="snížená",J180,0)</f>
        <v>0</v>
      </c>
      <c r="BG180" s="147">
        <f t="shared" ref="BG180:BG185" si="32">IF(N180="zákl. přenesená",J180,0)</f>
        <v>0</v>
      </c>
      <c r="BH180" s="147">
        <f t="shared" ref="BH180:BH185" si="33">IF(N180="sníž. přenesená",J180,0)</f>
        <v>0</v>
      </c>
      <c r="BI180" s="147">
        <f t="shared" ref="BI180:BI185" si="34">IF(N180="nulová",J180,0)</f>
        <v>0</v>
      </c>
      <c r="BJ180" s="16" t="s">
        <v>77</v>
      </c>
      <c r="BK180" s="147">
        <f t="shared" ref="BK180:BK185" si="35">ROUND(I180*H180,2)</f>
        <v>0</v>
      </c>
      <c r="BL180" s="16" t="s">
        <v>158</v>
      </c>
      <c r="BM180" s="146" t="s">
        <v>319</v>
      </c>
    </row>
    <row r="181" spans="2:65" s="27" customFormat="1" ht="99" customHeight="1">
      <c r="B181" s="135"/>
      <c r="C181" s="136" t="s">
        <v>229</v>
      </c>
      <c r="D181" s="136" t="s">
        <v>117</v>
      </c>
      <c r="E181" s="137" t="s">
        <v>320</v>
      </c>
      <c r="F181" s="138" t="s">
        <v>321</v>
      </c>
      <c r="G181" s="139" t="s">
        <v>157</v>
      </c>
      <c r="H181" s="140">
        <v>1</v>
      </c>
      <c r="I181" s="141"/>
      <c r="J181" s="141"/>
      <c r="K181" s="138"/>
      <c r="L181" s="28"/>
      <c r="M181" s="142"/>
      <c r="N181" s="143" t="s">
        <v>34</v>
      </c>
      <c r="O181" s="144">
        <v>0</v>
      </c>
      <c r="P181" s="144">
        <f t="shared" si="27"/>
        <v>0</v>
      </c>
      <c r="Q181" s="144">
        <v>0</v>
      </c>
      <c r="R181" s="144">
        <f t="shared" si="28"/>
        <v>0</v>
      </c>
      <c r="S181" s="144">
        <v>0</v>
      </c>
      <c r="T181" s="145">
        <f t="shared" si="29"/>
        <v>0</v>
      </c>
      <c r="AR181" s="146" t="s">
        <v>158</v>
      </c>
      <c r="AT181" s="146" t="s">
        <v>117</v>
      </c>
      <c r="AU181" s="146" t="s">
        <v>77</v>
      </c>
      <c r="AY181" s="16" t="s">
        <v>113</v>
      </c>
      <c r="BE181" s="147">
        <f t="shared" si="30"/>
        <v>0</v>
      </c>
      <c r="BF181" s="147">
        <f t="shared" si="31"/>
        <v>0</v>
      </c>
      <c r="BG181" s="147">
        <f t="shared" si="32"/>
        <v>0</v>
      </c>
      <c r="BH181" s="147">
        <f t="shared" si="33"/>
        <v>0</v>
      </c>
      <c r="BI181" s="147">
        <f t="shared" si="34"/>
        <v>0</v>
      </c>
      <c r="BJ181" s="16" t="s">
        <v>77</v>
      </c>
      <c r="BK181" s="147">
        <f t="shared" si="35"/>
        <v>0</v>
      </c>
      <c r="BL181" s="16" t="s">
        <v>158</v>
      </c>
      <c r="BM181" s="146" t="s">
        <v>322</v>
      </c>
    </row>
    <row r="182" spans="2:65" s="27" customFormat="1" ht="408" customHeight="1">
      <c r="B182" s="135"/>
      <c r="C182" s="136" t="s">
        <v>323</v>
      </c>
      <c r="D182" s="136" t="s">
        <v>117</v>
      </c>
      <c r="E182" s="137" t="s">
        <v>324</v>
      </c>
      <c r="F182" s="138" t="s">
        <v>325</v>
      </c>
      <c r="G182" s="139" t="s">
        <v>157</v>
      </c>
      <c r="H182" s="140">
        <v>1</v>
      </c>
      <c r="I182" s="141"/>
      <c r="J182" s="141"/>
      <c r="K182" s="138"/>
      <c r="L182" s="28"/>
      <c r="M182" s="142"/>
      <c r="N182" s="143" t="s">
        <v>34</v>
      </c>
      <c r="O182" s="144">
        <v>0</v>
      </c>
      <c r="P182" s="144">
        <f t="shared" si="27"/>
        <v>0</v>
      </c>
      <c r="Q182" s="144">
        <v>0</v>
      </c>
      <c r="R182" s="144">
        <f t="shared" si="28"/>
        <v>0</v>
      </c>
      <c r="S182" s="144">
        <v>0</v>
      </c>
      <c r="T182" s="145">
        <f t="shared" si="29"/>
        <v>0</v>
      </c>
      <c r="AR182" s="146" t="s">
        <v>158</v>
      </c>
      <c r="AT182" s="146" t="s">
        <v>117</v>
      </c>
      <c r="AU182" s="146" t="s">
        <v>77</v>
      </c>
      <c r="AY182" s="16" t="s">
        <v>113</v>
      </c>
      <c r="BE182" s="147">
        <f t="shared" si="30"/>
        <v>0</v>
      </c>
      <c r="BF182" s="147">
        <f t="shared" si="31"/>
        <v>0</v>
      </c>
      <c r="BG182" s="147">
        <f t="shared" si="32"/>
        <v>0</v>
      </c>
      <c r="BH182" s="147">
        <f t="shared" si="33"/>
        <v>0</v>
      </c>
      <c r="BI182" s="147">
        <f t="shared" si="34"/>
        <v>0</v>
      </c>
      <c r="BJ182" s="16" t="s">
        <v>77</v>
      </c>
      <c r="BK182" s="147">
        <f t="shared" si="35"/>
        <v>0</v>
      </c>
      <c r="BL182" s="16" t="s">
        <v>158</v>
      </c>
      <c r="BM182" s="146" t="s">
        <v>326</v>
      </c>
    </row>
    <row r="183" spans="2:65" s="27" customFormat="1" ht="82" customHeight="1">
      <c r="B183" s="135"/>
      <c r="C183" s="136" t="s">
        <v>232</v>
      </c>
      <c r="D183" s="136" t="s">
        <v>117</v>
      </c>
      <c r="E183" s="137" t="s">
        <v>327</v>
      </c>
      <c r="F183" s="138" t="s">
        <v>328</v>
      </c>
      <c r="G183" s="139" t="s">
        <v>157</v>
      </c>
      <c r="H183" s="140">
        <v>1</v>
      </c>
      <c r="I183" s="141"/>
      <c r="J183" s="141"/>
      <c r="K183" s="138"/>
      <c r="L183" s="28"/>
      <c r="M183" s="142"/>
      <c r="N183" s="143" t="s">
        <v>34</v>
      </c>
      <c r="O183" s="144">
        <v>0</v>
      </c>
      <c r="P183" s="144">
        <f t="shared" si="27"/>
        <v>0</v>
      </c>
      <c r="Q183" s="144">
        <v>0</v>
      </c>
      <c r="R183" s="144">
        <f t="shared" si="28"/>
        <v>0</v>
      </c>
      <c r="S183" s="144">
        <v>0</v>
      </c>
      <c r="T183" s="145">
        <f t="shared" si="29"/>
        <v>0</v>
      </c>
      <c r="AR183" s="146" t="s">
        <v>158</v>
      </c>
      <c r="AT183" s="146" t="s">
        <v>117</v>
      </c>
      <c r="AU183" s="146" t="s">
        <v>77</v>
      </c>
      <c r="AY183" s="16" t="s">
        <v>113</v>
      </c>
      <c r="BE183" s="147">
        <f t="shared" si="30"/>
        <v>0</v>
      </c>
      <c r="BF183" s="147">
        <f t="shared" si="31"/>
        <v>0</v>
      </c>
      <c r="BG183" s="147">
        <f t="shared" si="32"/>
        <v>0</v>
      </c>
      <c r="BH183" s="147">
        <f t="shared" si="33"/>
        <v>0</v>
      </c>
      <c r="BI183" s="147">
        <f t="shared" si="34"/>
        <v>0</v>
      </c>
      <c r="BJ183" s="16" t="s">
        <v>77</v>
      </c>
      <c r="BK183" s="147">
        <f t="shared" si="35"/>
        <v>0</v>
      </c>
      <c r="BL183" s="16" t="s">
        <v>158</v>
      </c>
      <c r="BM183" s="146" t="s">
        <v>329</v>
      </c>
    </row>
    <row r="184" spans="2:65" s="27" customFormat="1" ht="77" customHeight="1">
      <c r="B184" s="135"/>
      <c r="C184" s="136" t="s">
        <v>330</v>
      </c>
      <c r="D184" s="136" t="s">
        <v>117</v>
      </c>
      <c r="E184" s="137" t="s">
        <v>331</v>
      </c>
      <c r="F184" s="138" t="s">
        <v>332</v>
      </c>
      <c r="G184" s="139" t="s">
        <v>157</v>
      </c>
      <c r="H184" s="140">
        <v>1</v>
      </c>
      <c r="I184" s="141"/>
      <c r="J184" s="141"/>
      <c r="K184" s="138"/>
      <c r="L184" s="28"/>
      <c r="M184" s="142"/>
      <c r="N184" s="143" t="s">
        <v>34</v>
      </c>
      <c r="O184" s="144">
        <v>0</v>
      </c>
      <c r="P184" s="144">
        <f t="shared" si="27"/>
        <v>0</v>
      </c>
      <c r="Q184" s="144">
        <v>0</v>
      </c>
      <c r="R184" s="144">
        <f t="shared" si="28"/>
        <v>0</v>
      </c>
      <c r="S184" s="144">
        <v>0</v>
      </c>
      <c r="T184" s="145">
        <f t="shared" si="29"/>
        <v>0</v>
      </c>
      <c r="AR184" s="146" t="s">
        <v>158</v>
      </c>
      <c r="AT184" s="146" t="s">
        <v>117</v>
      </c>
      <c r="AU184" s="146" t="s">
        <v>77</v>
      </c>
      <c r="AY184" s="16" t="s">
        <v>113</v>
      </c>
      <c r="BE184" s="147">
        <f t="shared" si="30"/>
        <v>0</v>
      </c>
      <c r="BF184" s="147">
        <f t="shared" si="31"/>
        <v>0</v>
      </c>
      <c r="BG184" s="147">
        <f t="shared" si="32"/>
        <v>0</v>
      </c>
      <c r="BH184" s="147">
        <f t="shared" si="33"/>
        <v>0</v>
      </c>
      <c r="BI184" s="147">
        <f t="shared" si="34"/>
        <v>0</v>
      </c>
      <c r="BJ184" s="16" t="s">
        <v>77</v>
      </c>
      <c r="BK184" s="147">
        <f t="shared" si="35"/>
        <v>0</v>
      </c>
      <c r="BL184" s="16" t="s">
        <v>158</v>
      </c>
      <c r="BM184" s="146" t="s">
        <v>333</v>
      </c>
    </row>
    <row r="185" spans="2:65" s="27" customFormat="1" ht="68" customHeight="1">
      <c r="B185" s="135"/>
      <c r="C185" s="136" t="s">
        <v>235</v>
      </c>
      <c r="D185" s="136" t="s">
        <v>117</v>
      </c>
      <c r="E185" s="137" t="s">
        <v>334</v>
      </c>
      <c r="F185" s="138" t="s">
        <v>335</v>
      </c>
      <c r="G185" s="139" t="s">
        <v>157</v>
      </c>
      <c r="H185" s="140">
        <v>1</v>
      </c>
      <c r="I185" s="141"/>
      <c r="J185" s="141"/>
      <c r="K185" s="138"/>
      <c r="L185" s="28"/>
      <c r="M185" s="142"/>
      <c r="N185" s="143" t="s">
        <v>34</v>
      </c>
      <c r="O185" s="144">
        <v>0</v>
      </c>
      <c r="P185" s="144">
        <f t="shared" si="27"/>
        <v>0</v>
      </c>
      <c r="Q185" s="144">
        <v>0</v>
      </c>
      <c r="R185" s="144">
        <f t="shared" si="28"/>
        <v>0</v>
      </c>
      <c r="S185" s="144">
        <v>0</v>
      </c>
      <c r="T185" s="145">
        <f t="shared" si="29"/>
        <v>0</v>
      </c>
      <c r="AR185" s="146" t="s">
        <v>158</v>
      </c>
      <c r="AT185" s="146" t="s">
        <v>117</v>
      </c>
      <c r="AU185" s="146" t="s">
        <v>77</v>
      </c>
      <c r="AY185" s="16" t="s">
        <v>113</v>
      </c>
      <c r="BE185" s="147">
        <f t="shared" si="30"/>
        <v>0</v>
      </c>
      <c r="BF185" s="147">
        <f t="shared" si="31"/>
        <v>0</v>
      </c>
      <c r="BG185" s="147">
        <f t="shared" si="32"/>
        <v>0</v>
      </c>
      <c r="BH185" s="147">
        <f t="shared" si="33"/>
        <v>0</v>
      </c>
      <c r="BI185" s="147">
        <f t="shared" si="34"/>
        <v>0</v>
      </c>
      <c r="BJ185" s="16" t="s">
        <v>77</v>
      </c>
      <c r="BK185" s="147">
        <f t="shared" si="35"/>
        <v>0</v>
      </c>
      <c r="BL185" s="16" t="s">
        <v>158</v>
      </c>
      <c r="BM185" s="146" t="s">
        <v>336</v>
      </c>
    </row>
    <row r="186" spans="2:65" s="123" customFormat="1" ht="26" customHeight="1">
      <c r="B186" s="124"/>
      <c r="D186" s="125" t="s">
        <v>68</v>
      </c>
      <c r="E186" s="126" t="s">
        <v>337</v>
      </c>
      <c r="F186" s="126" t="s">
        <v>337</v>
      </c>
      <c r="J186" s="127">
        <f>BK186</f>
        <v>0</v>
      </c>
      <c r="L186" s="124"/>
      <c r="M186" s="128"/>
      <c r="P186" s="129">
        <f>SUM(P187:P198)</f>
        <v>0</v>
      </c>
      <c r="R186" s="129">
        <f>SUM(R187:R198)</f>
        <v>0</v>
      </c>
      <c r="T186" s="130">
        <f>SUM(T187:T198)</f>
        <v>0</v>
      </c>
      <c r="AR186" s="125" t="s">
        <v>77</v>
      </c>
      <c r="AT186" s="131" t="s">
        <v>68</v>
      </c>
      <c r="AU186" s="131" t="s">
        <v>69</v>
      </c>
      <c r="AY186" s="125" t="s">
        <v>113</v>
      </c>
      <c r="BK186" s="132">
        <f>SUM(BK187:BK198)</f>
        <v>0</v>
      </c>
    </row>
    <row r="187" spans="2:65" s="27" customFormat="1" ht="105" customHeight="1">
      <c r="B187" s="135"/>
      <c r="C187" s="136" t="s">
        <v>338</v>
      </c>
      <c r="D187" s="136" t="s">
        <v>117</v>
      </c>
      <c r="E187" s="137" t="s">
        <v>339</v>
      </c>
      <c r="F187" s="138" t="s">
        <v>270</v>
      </c>
      <c r="G187" s="139" t="s">
        <v>157</v>
      </c>
      <c r="H187" s="140">
        <v>3</v>
      </c>
      <c r="I187" s="141"/>
      <c r="J187" s="141"/>
      <c r="K187" s="138"/>
      <c r="L187" s="28"/>
      <c r="M187" s="142"/>
      <c r="N187" s="143" t="s">
        <v>34</v>
      </c>
      <c r="O187" s="144">
        <v>0</v>
      </c>
      <c r="P187" s="144">
        <f t="shared" ref="P187:P198" si="36">O187*H187</f>
        <v>0</v>
      </c>
      <c r="Q187" s="144">
        <v>0</v>
      </c>
      <c r="R187" s="144">
        <f t="shared" ref="R187:R198" si="37">Q187*H187</f>
        <v>0</v>
      </c>
      <c r="S187" s="144">
        <v>0</v>
      </c>
      <c r="T187" s="145">
        <f t="shared" ref="T187:T198" si="38">S187*H187</f>
        <v>0</v>
      </c>
      <c r="AR187" s="146" t="s">
        <v>158</v>
      </c>
      <c r="AT187" s="146" t="s">
        <v>117</v>
      </c>
      <c r="AU187" s="146" t="s">
        <v>77</v>
      </c>
      <c r="AY187" s="16" t="s">
        <v>113</v>
      </c>
      <c r="BE187" s="147">
        <f t="shared" ref="BE187:BE198" si="39">IF(N187="základní",J187,0)</f>
        <v>0</v>
      </c>
      <c r="BF187" s="147">
        <f t="shared" ref="BF187:BF198" si="40">IF(N187="snížená",J187,0)</f>
        <v>0</v>
      </c>
      <c r="BG187" s="147">
        <f t="shared" ref="BG187:BG198" si="41">IF(N187="zákl. přenesená",J187,0)</f>
        <v>0</v>
      </c>
      <c r="BH187" s="147">
        <f t="shared" ref="BH187:BH198" si="42">IF(N187="sníž. přenesená",J187,0)</f>
        <v>0</v>
      </c>
      <c r="BI187" s="147">
        <f t="shared" ref="BI187:BI198" si="43">IF(N187="nulová",J187,0)</f>
        <v>0</v>
      </c>
      <c r="BJ187" s="16" t="s">
        <v>77</v>
      </c>
      <c r="BK187" s="147">
        <f t="shared" ref="BK187:BK198" si="44">ROUND(I187*H187,2)</f>
        <v>0</v>
      </c>
      <c r="BL187" s="16" t="s">
        <v>158</v>
      </c>
      <c r="BM187" s="146" t="s">
        <v>340</v>
      </c>
    </row>
    <row r="188" spans="2:65" s="27" customFormat="1" ht="91" customHeight="1">
      <c r="B188" s="135"/>
      <c r="C188" s="136" t="s">
        <v>239</v>
      </c>
      <c r="D188" s="136" t="s">
        <v>117</v>
      </c>
      <c r="E188" s="137" t="s">
        <v>341</v>
      </c>
      <c r="F188" s="138" t="s">
        <v>342</v>
      </c>
      <c r="G188" s="139" t="s">
        <v>157</v>
      </c>
      <c r="H188" s="140">
        <v>1</v>
      </c>
      <c r="I188" s="141"/>
      <c r="J188" s="141"/>
      <c r="K188" s="138"/>
      <c r="L188" s="28"/>
      <c r="M188" s="142"/>
      <c r="N188" s="143" t="s">
        <v>34</v>
      </c>
      <c r="O188" s="144">
        <v>0</v>
      </c>
      <c r="P188" s="144">
        <f t="shared" si="36"/>
        <v>0</v>
      </c>
      <c r="Q188" s="144">
        <v>0</v>
      </c>
      <c r="R188" s="144">
        <f t="shared" si="37"/>
        <v>0</v>
      </c>
      <c r="S188" s="144">
        <v>0</v>
      </c>
      <c r="T188" s="145">
        <f t="shared" si="38"/>
        <v>0</v>
      </c>
      <c r="AR188" s="146" t="s">
        <v>158</v>
      </c>
      <c r="AT188" s="146" t="s">
        <v>117</v>
      </c>
      <c r="AU188" s="146" t="s">
        <v>77</v>
      </c>
      <c r="AY188" s="16" t="s">
        <v>113</v>
      </c>
      <c r="BE188" s="147">
        <f t="shared" si="39"/>
        <v>0</v>
      </c>
      <c r="BF188" s="147">
        <f t="shared" si="40"/>
        <v>0</v>
      </c>
      <c r="BG188" s="147">
        <f t="shared" si="41"/>
        <v>0</v>
      </c>
      <c r="BH188" s="147">
        <f t="shared" si="42"/>
        <v>0</v>
      </c>
      <c r="BI188" s="147">
        <f t="shared" si="43"/>
        <v>0</v>
      </c>
      <c r="BJ188" s="16" t="s">
        <v>77</v>
      </c>
      <c r="BK188" s="147">
        <f t="shared" si="44"/>
        <v>0</v>
      </c>
      <c r="BL188" s="16" t="s">
        <v>158</v>
      </c>
      <c r="BM188" s="146" t="s">
        <v>343</v>
      </c>
    </row>
    <row r="189" spans="2:65" s="27" customFormat="1" ht="409.6" customHeight="1">
      <c r="B189" s="135"/>
      <c r="C189" s="136" t="s">
        <v>344</v>
      </c>
      <c r="D189" s="136" t="s">
        <v>117</v>
      </c>
      <c r="E189" s="137" t="s">
        <v>345</v>
      </c>
      <c r="F189" s="138" t="s">
        <v>346</v>
      </c>
      <c r="G189" s="139" t="s">
        <v>157</v>
      </c>
      <c r="H189" s="140">
        <v>1</v>
      </c>
      <c r="I189" s="141"/>
      <c r="J189" s="141"/>
      <c r="K189" s="138"/>
      <c r="L189" s="28"/>
      <c r="M189" s="142"/>
      <c r="N189" s="143" t="s">
        <v>34</v>
      </c>
      <c r="O189" s="144">
        <v>0</v>
      </c>
      <c r="P189" s="144">
        <f t="shared" si="36"/>
        <v>0</v>
      </c>
      <c r="Q189" s="144">
        <v>0</v>
      </c>
      <c r="R189" s="144">
        <f t="shared" si="37"/>
        <v>0</v>
      </c>
      <c r="S189" s="144">
        <v>0</v>
      </c>
      <c r="T189" s="145">
        <f t="shared" si="38"/>
        <v>0</v>
      </c>
      <c r="AR189" s="146" t="s">
        <v>158</v>
      </c>
      <c r="AT189" s="146" t="s">
        <v>117</v>
      </c>
      <c r="AU189" s="146" t="s">
        <v>77</v>
      </c>
      <c r="AY189" s="16" t="s">
        <v>113</v>
      </c>
      <c r="BE189" s="147">
        <f t="shared" si="39"/>
        <v>0</v>
      </c>
      <c r="BF189" s="147">
        <f t="shared" si="40"/>
        <v>0</v>
      </c>
      <c r="BG189" s="147">
        <f t="shared" si="41"/>
        <v>0</v>
      </c>
      <c r="BH189" s="147">
        <f t="shared" si="42"/>
        <v>0</v>
      </c>
      <c r="BI189" s="147">
        <f t="shared" si="43"/>
        <v>0</v>
      </c>
      <c r="BJ189" s="16" t="s">
        <v>77</v>
      </c>
      <c r="BK189" s="147">
        <f t="shared" si="44"/>
        <v>0</v>
      </c>
      <c r="BL189" s="16" t="s">
        <v>158</v>
      </c>
      <c r="BM189" s="146" t="s">
        <v>347</v>
      </c>
    </row>
    <row r="190" spans="2:65" s="27" customFormat="1" ht="45.5" customHeight="1">
      <c r="B190" s="135"/>
      <c r="C190" s="136" t="s">
        <v>242</v>
      </c>
      <c r="D190" s="136" t="s">
        <v>117</v>
      </c>
      <c r="E190" s="137" t="s">
        <v>348</v>
      </c>
      <c r="F190" s="138" t="s">
        <v>349</v>
      </c>
      <c r="G190" s="139" t="s">
        <v>157</v>
      </c>
      <c r="H190" s="140">
        <v>1</v>
      </c>
      <c r="I190" s="141"/>
      <c r="J190" s="141"/>
      <c r="K190" s="138"/>
      <c r="L190" s="28"/>
      <c r="M190" s="142"/>
      <c r="N190" s="143" t="s">
        <v>34</v>
      </c>
      <c r="O190" s="144">
        <v>0</v>
      </c>
      <c r="P190" s="144">
        <f t="shared" si="36"/>
        <v>0</v>
      </c>
      <c r="Q190" s="144">
        <v>0</v>
      </c>
      <c r="R190" s="144">
        <f t="shared" si="37"/>
        <v>0</v>
      </c>
      <c r="S190" s="144">
        <v>0</v>
      </c>
      <c r="T190" s="145">
        <f t="shared" si="38"/>
        <v>0</v>
      </c>
      <c r="AR190" s="146" t="s">
        <v>158</v>
      </c>
      <c r="AT190" s="146" t="s">
        <v>117</v>
      </c>
      <c r="AU190" s="146" t="s">
        <v>77</v>
      </c>
      <c r="AY190" s="16" t="s">
        <v>113</v>
      </c>
      <c r="BE190" s="147">
        <f t="shared" si="39"/>
        <v>0</v>
      </c>
      <c r="BF190" s="147">
        <f t="shared" si="40"/>
        <v>0</v>
      </c>
      <c r="BG190" s="147">
        <f t="shared" si="41"/>
        <v>0</v>
      </c>
      <c r="BH190" s="147">
        <f t="shared" si="42"/>
        <v>0</v>
      </c>
      <c r="BI190" s="147">
        <f t="shared" si="43"/>
        <v>0</v>
      </c>
      <c r="BJ190" s="16" t="s">
        <v>77</v>
      </c>
      <c r="BK190" s="147">
        <f t="shared" si="44"/>
        <v>0</v>
      </c>
      <c r="BL190" s="16" t="s">
        <v>158</v>
      </c>
      <c r="BM190" s="146" t="s">
        <v>350</v>
      </c>
    </row>
    <row r="191" spans="2:65" s="27" customFormat="1" ht="55" customHeight="1">
      <c r="B191" s="135"/>
      <c r="C191" s="136" t="s">
        <v>351</v>
      </c>
      <c r="D191" s="136" t="s">
        <v>117</v>
      </c>
      <c r="E191" s="137" t="s">
        <v>352</v>
      </c>
      <c r="F191" s="138" t="s">
        <v>353</v>
      </c>
      <c r="G191" s="139" t="s">
        <v>157</v>
      </c>
      <c r="H191" s="140">
        <v>1</v>
      </c>
      <c r="I191" s="141"/>
      <c r="J191" s="141"/>
      <c r="K191" s="138"/>
      <c r="L191" s="28"/>
      <c r="M191" s="142"/>
      <c r="N191" s="143" t="s">
        <v>34</v>
      </c>
      <c r="O191" s="144">
        <v>0</v>
      </c>
      <c r="P191" s="144">
        <f t="shared" si="36"/>
        <v>0</v>
      </c>
      <c r="Q191" s="144">
        <v>0</v>
      </c>
      <c r="R191" s="144">
        <f t="shared" si="37"/>
        <v>0</v>
      </c>
      <c r="S191" s="144">
        <v>0</v>
      </c>
      <c r="T191" s="145">
        <f t="shared" si="38"/>
        <v>0</v>
      </c>
      <c r="AR191" s="146" t="s">
        <v>158</v>
      </c>
      <c r="AT191" s="146" t="s">
        <v>117</v>
      </c>
      <c r="AU191" s="146" t="s">
        <v>77</v>
      </c>
      <c r="AY191" s="16" t="s">
        <v>113</v>
      </c>
      <c r="BE191" s="147">
        <f t="shared" si="39"/>
        <v>0</v>
      </c>
      <c r="BF191" s="147">
        <f t="shared" si="40"/>
        <v>0</v>
      </c>
      <c r="BG191" s="147">
        <f t="shared" si="41"/>
        <v>0</v>
      </c>
      <c r="BH191" s="147">
        <f t="shared" si="42"/>
        <v>0</v>
      </c>
      <c r="BI191" s="147">
        <f t="shared" si="43"/>
        <v>0</v>
      </c>
      <c r="BJ191" s="16" t="s">
        <v>77</v>
      </c>
      <c r="BK191" s="147">
        <f t="shared" si="44"/>
        <v>0</v>
      </c>
      <c r="BL191" s="16" t="s">
        <v>158</v>
      </c>
      <c r="BM191" s="146" t="s">
        <v>354</v>
      </c>
    </row>
    <row r="192" spans="2:65" s="27" customFormat="1" ht="56" customHeight="1">
      <c r="B192" s="135"/>
      <c r="C192" s="136" t="s">
        <v>246</v>
      </c>
      <c r="D192" s="136" t="s">
        <v>117</v>
      </c>
      <c r="E192" s="137" t="s">
        <v>355</v>
      </c>
      <c r="F192" s="138" t="s">
        <v>356</v>
      </c>
      <c r="G192" s="139" t="s">
        <v>157</v>
      </c>
      <c r="H192" s="140">
        <v>1</v>
      </c>
      <c r="I192" s="141"/>
      <c r="J192" s="141"/>
      <c r="K192" s="138"/>
      <c r="L192" s="28"/>
      <c r="M192" s="142"/>
      <c r="N192" s="143" t="s">
        <v>34</v>
      </c>
      <c r="O192" s="144">
        <v>0</v>
      </c>
      <c r="P192" s="144">
        <f t="shared" si="36"/>
        <v>0</v>
      </c>
      <c r="Q192" s="144">
        <v>0</v>
      </c>
      <c r="R192" s="144">
        <f t="shared" si="37"/>
        <v>0</v>
      </c>
      <c r="S192" s="144">
        <v>0</v>
      </c>
      <c r="T192" s="145">
        <f t="shared" si="38"/>
        <v>0</v>
      </c>
      <c r="AR192" s="146" t="s">
        <v>158</v>
      </c>
      <c r="AT192" s="146" t="s">
        <v>117</v>
      </c>
      <c r="AU192" s="146" t="s">
        <v>77</v>
      </c>
      <c r="AY192" s="16" t="s">
        <v>113</v>
      </c>
      <c r="BE192" s="147">
        <f t="shared" si="39"/>
        <v>0</v>
      </c>
      <c r="BF192" s="147">
        <f t="shared" si="40"/>
        <v>0</v>
      </c>
      <c r="BG192" s="147">
        <f t="shared" si="41"/>
        <v>0</v>
      </c>
      <c r="BH192" s="147">
        <f t="shared" si="42"/>
        <v>0</v>
      </c>
      <c r="BI192" s="147">
        <f t="shared" si="43"/>
        <v>0</v>
      </c>
      <c r="BJ192" s="16" t="s">
        <v>77</v>
      </c>
      <c r="BK192" s="147">
        <f t="shared" si="44"/>
        <v>0</v>
      </c>
      <c r="BL192" s="16" t="s">
        <v>158</v>
      </c>
      <c r="BM192" s="146" t="s">
        <v>357</v>
      </c>
    </row>
    <row r="193" spans="2:65" s="27" customFormat="1" ht="55.5" customHeight="1">
      <c r="B193" s="135"/>
      <c r="C193" s="136" t="s">
        <v>358</v>
      </c>
      <c r="D193" s="136" t="s">
        <v>117</v>
      </c>
      <c r="E193" s="137" t="s">
        <v>359</v>
      </c>
      <c r="F193" s="138" t="s">
        <v>360</v>
      </c>
      <c r="G193" s="139" t="s">
        <v>157</v>
      </c>
      <c r="H193" s="140">
        <v>1</v>
      </c>
      <c r="I193" s="141"/>
      <c r="J193" s="141"/>
      <c r="K193" s="138"/>
      <c r="L193" s="28"/>
      <c r="M193" s="142"/>
      <c r="N193" s="143" t="s">
        <v>34</v>
      </c>
      <c r="O193" s="144">
        <v>0</v>
      </c>
      <c r="P193" s="144">
        <f t="shared" si="36"/>
        <v>0</v>
      </c>
      <c r="Q193" s="144">
        <v>0</v>
      </c>
      <c r="R193" s="144">
        <f t="shared" si="37"/>
        <v>0</v>
      </c>
      <c r="S193" s="144">
        <v>0</v>
      </c>
      <c r="T193" s="145">
        <f t="shared" si="38"/>
        <v>0</v>
      </c>
      <c r="AR193" s="146" t="s">
        <v>158</v>
      </c>
      <c r="AT193" s="146" t="s">
        <v>117</v>
      </c>
      <c r="AU193" s="146" t="s">
        <v>77</v>
      </c>
      <c r="AY193" s="16" t="s">
        <v>113</v>
      </c>
      <c r="BE193" s="147">
        <f t="shared" si="39"/>
        <v>0</v>
      </c>
      <c r="BF193" s="147">
        <f t="shared" si="40"/>
        <v>0</v>
      </c>
      <c r="BG193" s="147">
        <f t="shared" si="41"/>
        <v>0</v>
      </c>
      <c r="BH193" s="147">
        <f t="shared" si="42"/>
        <v>0</v>
      </c>
      <c r="BI193" s="147">
        <f t="shared" si="43"/>
        <v>0</v>
      </c>
      <c r="BJ193" s="16" t="s">
        <v>77</v>
      </c>
      <c r="BK193" s="147">
        <f t="shared" si="44"/>
        <v>0</v>
      </c>
      <c r="BL193" s="16" t="s">
        <v>158</v>
      </c>
      <c r="BM193" s="146" t="s">
        <v>361</v>
      </c>
    </row>
    <row r="194" spans="2:65" s="27" customFormat="1" ht="75.5" customHeight="1">
      <c r="B194" s="135"/>
      <c r="C194" s="136" t="s">
        <v>249</v>
      </c>
      <c r="D194" s="136" t="s">
        <v>117</v>
      </c>
      <c r="E194" s="137" t="s">
        <v>362</v>
      </c>
      <c r="F194" s="138" t="s">
        <v>267</v>
      </c>
      <c r="G194" s="139" t="s">
        <v>157</v>
      </c>
      <c r="H194" s="140">
        <v>1</v>
      </c>
      <c r="I194" s="141"/>
      <c r="J194" s="141"/>
      <c r="K194" s="138"/>
      <c r="L194" s="28"/>
      <c r="M194" s="142"/>
      <c r="N194" s="143" t="s">
        <v>34</v>
      </c>
      <c r="O194" s="144">
        <v>0</v>
      </c>
      <c r="P194" s="144">
        <f t="shared" si="36"/>
        <v>0</v>
      </c>
      <c r="Q194" s="144">
        <v>0</v>
      </c>
      <c r="R194" s="144">
        <f t="shared" si="37"/>
        <v>0</v>
      </c>
      <c r="S194" s="144">
        <v>0</v>
      </c>
      <c r="T194" s="145">
        <f t="shared" si="38"/>
        <v>0</v>
      </c>
      <c r="AR194" s="146" t="s">
        <v>158</v>
      </c>
      <c r="AT194" s="146" t="s">
        <v>117</v>
      </c>
      <c r="AU194" s="146" t="s">
        <v>77</v>
      </c>
      <c r="AY194" s="16" t="s">
        <v>113</v>
      </c>
      <c r="BE194" s="147">
        <f t="shared" si="39"/>
        <v>0</v>
      </c>
      <c r="BF194" s="147">
        <f t="shared" si="40"/>
        <v>0</v>
      </c>
      <c r="BG194" s="147">
        <f t="shared" si="41"/>
        <v>0</v>
      </c>
      <c r="BH194" s="147">
        <f t="shared" si="42"/>
        <v>0</v>
      </c>
      <c r="BI194" s="147">
        <f t="shared" si="43"/>
        <v>0</v>
      </c>
      <c r="BJ194" s="16" t="s">
        <v>77</v>
      </c>
      <c r="BK194" s="147">
        <f t="shared" si="44"/>
        <v>0</v>
      </c>
      <c r="BL194" s="16" t="s">
        <v>158</v>
      </c>
      <c r="BM194" s="146" t="s">
        <v>363</v>
      </c>
    </row>
    <row r="195" spans="2:65" s="27" customFormat="1" ht="74.5" customHeight="1">
      <c r="B195" s="135"/>
      <c r="C195" s="136" t="s">
        <v>364</v>
      </c>
      <c r="D195" s="136" t="s">
        <v>117</v>
      </c>
      <c r="E195" s="137" t="s">
        <v>365</v>
      </c>
      <c r="F195" s="138" t="s">
        <v>267</v>
      </c>
      <c r="G195" s="139" t="s">
        <v>157</v>
      </c>
      <c r="H195" s="140">
        <v>1</v>
      </c>
      <c r="I195" s="141"/>
      <c r="J195" s="141"/>
      <c r="K195" s="138"/>
      <c r="L195" s="28"/>
      <c r="M195" s="142"/>
      <c r="N195" s="143" t="s">
        <v>34</v>
      </c>
      <c r="O195" s="144">
        <v>0</v>
      </c>
      <c r="P195" s="144">
        <f t="shared" si="36"/>
        <v>0</v>
      </c>
      <c r="Q195" s="144">
        <v>0</v>
      </c>
      <c r="R195" s="144">
        <f t="shared" si="37"/>
        <v>0</v>
      </c>
      <c r="S195" s="144">
        <v>0</v>
      </c>
      <c r="T195" s="145">
        <f t="shared" si="38"/>
        <v>0</v>
      </c>
      <c r="AR195" s="146" t="s">
        <v>158</v>
      </c>
      <c r="AT195" s="146" t="s">
        <v>117</v>
      </c>
      <c r="AU195" s="146" t="s">
        <v>77</v>
      </c>
      <c r="AY195" s="16" t="s">
        <v>113</v>
      </c>
      <c r="BE195" s="147">
        <f t="shared" si="39"/>
        <v>0</v>
      </c>
      <c r="BF195" s="147">
        <f t="shared" si="40"/>
        <v>0</v>
      </c>
      <c r="BG195" s="147">
        <f t="shared" si="41"/>
        <v>0</v>
      </c>
      <c r="BH195" s="147">
        <f t="shared" si="42"/>
        <v>0</v>
      </c>
      <c r="BI195" s="147">
        <f t="shared" si="43"/>
        <v>0</v>
      </c>
      <c r="BJ195" s="16" t="s">
        <v>77</v>
      </c>
      <c r="BK195" s="147">
        <f t="shared" si="44"/>
        <v>0</v>
      </c>
      <c r="BL195" s="16" t="s">
        <v>158</v>
      </c>
      <c r="BM195" s="146" t="s">
        <v>366</v>
      </c>
    </row>
    <row r="196" spans="2:65" s="27" customFormat="1" ht="66.5" customHeight="1">
      <c r="B196" s="135"/>
      <c r="C196" s="136" t="s">
        <v>253</v>
      </c>
      <c r="D196" s="136" t="s">
        <v>117</v>
      </c>
      <c r="E196" s="137" t="s">
        <v>367</v>
      </c>
      <c r="F196" s="138" t="s">
        <v>368</v>
      </c>
      <c r="G196" s="139" t="s">
        <v>157</v>
      </c>
      <c r="H196" s="140">
        <v>1</v>
      </c>
      <c r="I196" s="141"/>
      <c r="J196" s="141"/>
      <c r="K196" s="138"/>
      <c r="L196" s="28"/>
      <c r="M196" s="142"/>
      <c r="N196" s="143" t="s">
        <v>34</v>
      </c>
      <c r="O196" s="144">
        <v>0</v>
      </c>
      <c r="P196" s="144">
        <f t="shared" si="36"/>
        <v>0</v>
      </c>
      <c r="Q196" s="144">
        <v>0</v>
      </c>
      <c r="R196" s="144">
        <f t="shared" si="37"/>
        <v>0</v>
      </c>
      <c r="S196" s="144">
        <v>0</v>
      </c>
      <c r="T196" s="145">
        <f t="shared" si="38"/>
        <v>0</v>
      </c>
      <c r="AR196" s="146" t="s">
        <v>158</v>
      </c>
      <c r="AT196" s="146" t="s">
        <v>117</v>
      </c>
      <c r="AU196" s="146" t="s">
        <v>77</v>
      </c>
      <c r="AY196" s="16" t="s">
        <v>113</v>
      </c>
      <c r="BE196" s="147">
        <f t="shared" si="39"/>
        <v>0</v>
      </c>
      <c r="BF196" s="147">
        <f t="shared" si="40"/>
        <v>0</v>
      </c>
      <c r="BG196" s="147">
        <f t="shared" si="41"/>
        <v>0</v>
      </c>
      <c r="BH196" s="147">
        <f t="shared" si="42"/>
        <v>0</v>
      </c>
      <c r="BI196" s="147">
        <f t="shared" si="43"/>
        <v>0</v>
      </c>
      <c r="BJ196" s="16" t="s">
        <v>77</v>
      </c>
      <c r="BK196" s="147">
        <f t="shared" si="44"/>
        <v>0</v>
      </c>
      <c r="BL196" s="16" t="s">
        <v>158</v>
      </c>
      <c r="BM196" s="146" t="s">
        <v>369</v>
      </c>
    </row>
    <row r="197" spans="2:65" s="27" customFormat="1" ht="66.5" customHeight="1">
      <c r="B197" s="135"/>
      <c r="C197" s="136" t="s">
        <v>370</v>
      </c>
      <c r="D197" s="136" t="s">
        <v>117</v>
      </c>
      <c r="E197" s="137" t="s">
        <v>371</v>
      </c>
      <c r="F197" s="138" t="s">
        <v>372</v>
      </c>
      <c r="G197" s="139" t="s">
        <v>157</v>
      </c>
      <c r="H197" s="140">
        <v>1</v>
      </c>
      <c r="I197" s="141"/>
      <c r="J197" s="141"/>
      <c r="K197" s="138"/>
      <c r="L197" s="28"/>
      <c r="M197" s="142"/>
      <c r="N197" s="143" t="s">
        <v>34</v>
      </c>
      <c r="O197" s="144">
        <v>0</v>
      </c>
      <c r="P197" s="144">
        <f t="shared" si="36"/>
        <v>0</v>
      </c>
      <c r="Q197" s="144">
        <v>0</v>
      </c>
      <c r="R197" s="144">
        <f t="shared" si="37"/>
        <v>0</v>
      </c>
      <c r="S197" s="144">
        <v>0</v>
      </c>
      <c r="T197" s="145">
        <f t="shared" si="38"/>
        <v>0</v>
      </c>
      <c r="AR197" s="146" t="s">
        <v>158</v>
      </c>
      <c r="AT197" s="146" t="s">
        <v>117</v>
      </c>
      <c r="AU197" s="146" t="s">
        <v>77</v>
      </c>
      <c r="AY197" s="16" t="s">
        <v>113</v>
      </c>
      <c r="BE197" s="147">
        <f t="shared" si="39"/>
        <v>0</v>
      </c>
      <c r="BF197" s="147">
        <f t="shared" si="40"/>
        <v>0</v>
      </c>
      <c r="BG197" s="147">
        <f t="shared" si="41"/>
        <v>0</v>
      </c>
      <c r="BH197" s="147">
        <f t="shared" si="42"/>
        <v>0</v>
      </c>
      <c r="BI197" s="147">
        <f t="shared" si="43"/>
        <v>0</v>
      </c>
      <c r="BJ197" s="16" t="s">
        <v>77</v>
      </c>
      <c r="BK197" s="147">
        <f t="shared" si="44"/>
        <v>0</v>
      </c>
      <c r="BL197" s="16" t="s">
        <v>158</v>
      </c>
      <c r="BM197" s="146" t="s">
        <v>373</v>
      </c>
    </row>
    <row r="198" spans="2:65" s="27" customFormat="1" ht="65.5" customHeight="1">
      <c r="B198" s="135"/>
      <c r="C198" s="136" t="s">
        <v>256</v>
      </c>
      <c r="D198" s="136" t="s">
        <v>117</v>
      </c>
      <c r="E198" s="137" t="s">
        <v>374</v>
      </c>
      <c r="F198" s="138" t="s">
        <v>372</v>
      </c>
      <c r="G198" s="139" t="s">
        <v>157</v>
      </c>
      <c r="H198" s="140">
        <v>1</v>
      </c>
      <c r="I198" s="141"/>
      <c r="J198" s="141"/>
      <c r="K198" s="138"/>
      <c r="L198" s="28"/>
      <c r="M198" s="142"/>
      <c r="N198" s="143" t="s">
        <v>34</v>
      </c>
      <c r="O198" s="144">
        <v>0</v>
      </c>
      <c r="P198" s="144">
        <f t="shared" si="36"/>
        <v>0</v>
      </c>
      <c r="Q198" s="144">
        <v>0</v>
      </c>
      <c r="R198" s="144">
        <f t="shared" si="37"/>
        <v>0</v>
      </c>
      <c r="S198" s="144">
        <v>0</v>
      </c>
      <c r="T198" s="145">
        <f t="shared" si="38"/>
        <v>0</v>
      </c>
      <c r="AR198" s="146" t="s">
        <v>158</v>
      </c>
      <c r="AT198" s="146" t="s">
        <v>117</v>
      </c>
      <c r="AU198" s="146" t="s">
        <v>77</v>
      </c>
      <c r="AY198" s="16" t="s">
        <v>113</v>
      </c>
      <c r="BE198" s="147">
        <f t="shared" si="39"/>
        <v>0</v>
      </c>
      <c r="BF198" s="147">
        <f t="shared" si="40"/>
        <v>0</v>
      </c>
      <c r="BG198" s="147">
        <f t="shared" si="41"/>
        <v>0</v>
      </c>
      <c r="BH198" s="147">
        <f t="shared" si="42"/>
        <v>0</v>
      </c>
      <c r="BI198" s="147">
        <f t="shared" si="43"/>
        <v>0</v>
      </c>
      <c r="BJ198" s="16" t="s">
        <v>77</v>
      </c>
      <c r="BK198" s="147">
        <f t="shared" si="44"/>
        <v>0</v>
      </c>
      <c r="BL198" s="16" t="s">
        <v>158</v>
      </c>
      <c r="BM198" s="146" t="s">
        <v>375</v>
      </c>
    </row>
    <row r="199" spans="2:65" s="123" customFormat="1" ht="26" customHeight="1">
      <c r="B199" s="124"/>
      <c r="D199" s="125" t="s">
        <v>68</v>
      </c>
      <c r="E199" s="155" t="s">
        <v>376</v>
      </c>
      <c r="F199" s="126" t="s">
        <v>376</v>
      </c>
      <c r="J199" s="127">
        <f>BK199</f>
        <v>0</v>
      </c>
      <c r="L199" s="124"/>
      <c r="M199" s="128"/>
      <c r="P199" s="129">
        <f>SUM(P200:P201)</f>
        <v>0</v>
      </c>
      <c r="R199" s="129">
        <f>SUM(R200:R201)</f>
        <v>0</v>
      </c>
      <c r="T199" s="130">
        <f>SUM(T200:T201)</f>
        <v>0</v>
      </c>
      <c r="AR199" s="125" t="s">
        <v>77</v>
      </c>
      <c r="AT199" s="131" t="s">
        <v>68</v>
      </c>
      <c r="AU199" s="131" t="s">
        <v>69</v>
      </c>
      <c r="AY199" s="125" t="s">
        <v>113</v>
      </c>
      <c r="BK199" s="132">
        <f>SUM(BK200:BK201)</f>
        <v>0</v>
      </c>
    </row>
    <row r="200" spans="2:65" s="27" customFormat="1" ht="63" customHeight="1">
      <c r="B200" s="135"/>
      <c r="C200" s="136" t="s">
        <v>377</v>
      </c>
      <c r="D200" s="136" t="s">
        <v>117</v>
      </c>
      <c r="E200" s="137" t="s">
        <v>378</v>
      </c>
      <c r="F200" s="138" t="s">
        <v>379</v>
      </c>
      <c r="G200" s="139" t="s">
        <v>157</v>
      </c>
      <c r="H200" s="140">
        <v>1</v>
      </c>
      <c r="I200" s="141"/>
      <c r="J200" s="141"/>
      <c r="K200" s="138"/>
      <c r="L200" s="28"/>
      <c r="M200" s="142"/>
      <c r="N200" s="143" t="s">
        <v>34</v>
      </c>
      <c r="O200" s="144">
        <v>0</v>
      </c>
      <c r="P200" s="144">
        <f>O200*H200</f>
        <v>0</v>
      </c>
      <c r="Q200" s="144">
        <v>0</v>
      </c>
      <c r="R200" s="144">
        <f>Q200*H200</f>
        <v>0</v>
      </c>
      <c r="S200" s="144">
        <v>0</v>
      </c>
      <c r="T200" s="145">
        <f>S200*H200</f>
        <v>0</v>
      </c>
      <c r="AR200" s="146" t="s">
        <v>158</v>
      </c>
      <c r="AT200" s="146" t="s">
        <v>117</v>
      </c>
      <c r="AU200" s="146" t="s">
        <v>77</v>
      </c>
      <c r="AY200" s="16" t="s">
        <v>113</v>
      </c>
      <c r="BE200" s="147">
        <f>IF(N200="základní",J200,0)</f>
        <v>0</v>
      </c>
      <c r="BF200" s="147">
        <f>IF(N200="snížená",J200,0)</f>
        <v>0</v>
      </c>
      <c r="BG200" s="147">
        <f>IF(N200="zákl. přenesená",J200,0)</f>
        <v>0</v>
      </c>
      <c r="BH200" s="147">
        <f>IF(N200="sníž. přenesená",J200,0)</f>
        <v>0</v>
      </c>
      <c r="BI200" s="147">
        <f>IF(N200="nulová",J200,0)</f>
        <v>0</v>
      </c>
      <c r="BJ200" s="16" t="s">
        <v>77</v>
      </c>
      <c r="BK200" s="147">
        <f>ROUND(I200*H200,2)</f>
        <v>0</v>
      </c>
      <c r="BL200" s="16" t="s">
        <v>158</v>
      </c>
      <c r="BM200" s="146" t="s">
        <v>380</v>
      </c>
    </row>
    <row r="201" spans="2:65" s="27" customFormat="1" ht="65" customHeight="1">
      <c r="B201" s="135"/>
      <c r="C201" s="136" t="s">
        <v>260</v>
      </c>
      <c r="D201" s="136" t="s">
        <v>117</v>
      </c>
      <c r="E201" s="137" t="s">
        <v>381</v>
      </c>
      <c r="F201" s="138" t="s">
        <v>382</v>
      </c>
      <c r="G201" s="139" t="s">
        <v>157</v>
      </c>
      <c r="H201" s="140">
        <v>1</v>
      </c>
      <c r="I201" s="141"/>
      <c r="J201" s="141"/>
      <c r="K201" s="138"/>
      <c r="L201" s="28"/>
      <c r="M201" s="142"/>
      <c r="N201" s="143" t="s">
        <v>34</v>
      </c>
      <c r="O201" s="144">
        <v>0</v>
      </c>
      <c r="P201" s="144">
        <f>O201*H201</f>
        <v>0</v>
      </c>
      <c r="Q201" s="144">
        <v>0</v>
      </c>
      <c r="R201" s="144">
        <f>Q201*H201</f>
        <v>0</v>
      </c>
      <c r="S201" s="144">
        <v>0</v>
      </c>
      <c r="T201" s="145">
        <f>S201*H201</f>
        <v>0</v>
      </c>
      <c r="AR201" s="146" t="s">
        <v>158</v>
      </c>
      <c r="AT201" s="146" t="s">
        <v>117</v>
      </c>
      <c r="AU201" s="146" t="s">
        <v>77</v>
      </c>
      <c r="AY201" s="16" t="s">
        <v>113</v>
      </c>
      <c r="BE201" s="147">
        <f>IF(N201="základní",J201,0)</f>
        <v>0</v>
      </c>
      <c r="BF201" s="147">
        <f>IF(N201="snížená",J201,0)</f>
        <v>0</v>
      </c>
      <c r="BG201" s="147">
        <f>IF(N201="zákl. přenesená",J201,0)</f>
        <v>0</v>
      </c>
      <c r="BH201" s="147">
        <f>IF(N201="sníž. přenesená",J201,0)</f>
        <v>0</v>
      </c>
      <c r="BI201" s="147">
        <f>IF(N201="nulová",J201,0)</f>
        <v>0</v>
      </c>
      <c r="BJ201" s="16" t="s">
        <v>77</v>
      </c>
      <c r="BK201" s="147">
        <f>ROUND(I201*H201,2)</f>
        <v>0</v>
      </c>
      <c r="BL201" s="16" t="s">
        <v>158</v>
      </c>
      <c r="BM201" s="146" t="s">
        <v>383</v>
      </c>
    </row>
    <row r="202" spans="2:65" s="123" customFormat="1" ht="26" customHeight="1">
      <c r="B202" s="124"/>
      <c r="D202" s="125" t="s">
        <v>68</v>
      </c>
      <c r="E202" s="155" t="s">
        <v>384</v>
      </c>
      <c r="F202" s="126" t="s">
        <v>384</v>
      </c>
      <c r="J202" s="127">
        <f>BK202</f>
        <v>0</v>
      </c>
      <c r="L202" s="124"/>
      <c r="M202" s="128"/>
      <c r="P202" s="129">
        <v>0</v>
      </c>
      <c r="R202" s="129">
        <v>0</v>
      </c>
      <c r="T202" s="130">
        <v>0</v>
      </c>
      <c r="AR202" s="125" t="s">
        <v>77</v>
      </c>
      <c r="AT202" s="131" t="s">
        <v>68</v>
      </c>
      <c r="AU202" s="131" t="s">
        <v>69</v>
      </c>
      <c r="AY202" s="125" t="s">
        <v>113</v>
      </c>
      <c r="BK202" s="132">
        <v>0</v>
      </c>
    </row>
    <row r="203" spans="2:65" s="123" customFormat="1" ht="26" customHeight="1">
      <c r="B203" s="124"/>
      <c r="D203" s="125" t="s">
        <v>68</v>
      </c>
      <c r="E203" s="155" t="s">
        <v>385</v>
      </c>
      <c r="F203" s="126" t="s">
        <v>385</v>
      </c>
      <c r="J203" s="127">
        <f>BK203</f>
        <v>0</v>
      </c>
      <c r="L203" s="124"/>
      <c r="M203" s="128"/>
      <c r="P203" s="129">
        <f>P204</f>
        <v>0</v>
      </c>
      <c r="R203" s="129">
        <f>R204</f>
        <v>0</v>
      </c>
      <c r="T203" s="130">
        <f>T204</f>
        <v>0</v>
      </c>
      <c r="AR203" s="125" t="s">
        <v>77</v>
      </c>
      <c r="AT203" s="131" t="s">
        <v>68</v>
      </c>
      <c r="AU203" s="131" t="s">
        <v>69</v>
      </c>
      <c r="AY203" s="125" t="s">
        <v>113</v>
      </c>
      <c r="BK203" s="132">
        <f>BK204</f>
        <v>0</v>
      </c>
    </row>
    <row r="204" spans="2:65" s="27" customFormat="1" ht="35.5" customHeight="1">
      <c r="B204" s="135"/>
      <c r="C204" s="136" t="s">
        <v>386</v>
      </c>
      <c r="D204" s="136" t="s">
        <v>117</v>
      </c>
      <c r="E204" s="137" t="s">
        <v>387</v>
      </c>
      <c r="F204" s="138" t="s">
        <v>388</v>
      </c>
      <c r="G204" s="139" t="s">
        <v>157</v>
      </c>
      <c r="H204" s="140">
        <v>6</v>
      </c>
      <c r="I204" s="141"/>
      <c r="J204" s="141"/>
      <c r="K204" s="138"/>
      <c r="L204" s="28"/>
      <c r="M204" s="142"/>
      <c r="N204" s="143" t="s">
        <v>34</v>
      </c>
      <c r="O204" s="144">
        <v>0</v>
      </c>
      <c r="P204" s="144">
        <f>O204*H204</f>
        <v>0</v>
      </c>
      <c r="Q204" s="144">
        <v>0</v>
      </c>
      <c r="R204" s="144">
        <f>Q204*H204</f>
        <v>0</v>
      </c>
      <c r="S204" s="144">
        <v>0</v>
      </c>
      <c r="T204" s="145">
        <f>S204*H204</f>
        <v>0</v>
      </c>
      <c r="AR204" s="146" t="s">
        <v>158</v>
      </c>
      <c r="AT204" s="146" t="s">
        <v>117</v>
      </c>
      <c r="AU204" s="146" t="s">
        <v>77</v>
      </c>
      <c r="AY204" s="16" t="s">
        <v>113</v>
      </c>
      <c r="BE204" s="147">
        <f>IF(N204="základní",J204,0)</f>
        <v>0</v>
      </c>
      <c r="BF204" s="147">
        <f>IF(N204="snížená",J204,0)</f>
        <v>0</v>
      </c>
      <c r="BG204" s="147">
        <f>IF(N204="zákl. přenesená",J204,0)</f>
        <v>0</v>
      </c>
      <c r="BH204" s="147">
        <f>IF(N204="sníž. přenesená",J204,0)</f>
        <v>0</v>
      </c>
      <c r="BI204" s="147">
        <f>IF(N204="nulová",J204,0)</f>
        <v>0</v>
      </c>
      <c r="BJ204" s="16" t="s">
        <v>77</v>
      </c>
      <c r="BK204" s="147">
        <f>ROUND(I204*H204,2)</f>
        <v>0</v>
      </c>
      <c r="BL204" s="16" t="s">
        <v>158</v>
      </c>
      <c r="BM204" s="146" t="s">
        <v>389</v>
      </c>
    </row>
    <row r="205" spans="2:65" s="123" customFormat="1" ht="26" customHeight="1">
      <c r="B205" s="124"/>
      <c r="D205" s="125" t="s">
        <v>68</v>
      </c>
      <c r="E205" s="155" t="s">
        <v>390</v>
      </c>
      <c r="F205" s="126" t="s">
        <v>390</v>
      </c>
      <c r="J205" s="127">
        <f>BK205</f>
        <v>0</v>
      </c>
      <c r="L205" s="124"/>
      <c r="M205" s="128"/>
      <c r="P205" s="129">
        <f>SUM(P206:P211)</f>
        <v>0</v>
      </c>
      <c r="R205" s="129">
        <f>SUM(R206:R211)</f>
        <v>0</v>
      </c>
      <c r="T205" s="130">
        <f>SUM(T206:T211)</f>
        <v>0</v>
      </c>
      <c r="AR205" s="125" t="s">
        <v>77</v>
      </c>
      <c r="AT205" s="131" t="s">
        <v>68</v>
      </c>
      <c r="AU205" s="131" t="s">
        <v>69</v>
      </c>
      <c r="AY205" s="125" t="s">
        <v>113</v>
      </c>
      <c r="BK205" s="132">
        <f>SUM(BK206:BK211)</f>
        <v>0</v>
      </c>
    </row>
    <row r="206" spans="2:65" s="27" customFormat="1" ht="54" customHeight="1">
      <c r="B206" s="135"/>
      <c r="C206" s="136" t="s">
        <v>264</v>
      </c>
      <c r="D206" s="136" t="s">
        <v>117</v>
      </c>
      <c r="E206" s="137" t="s">
        <v>391</v>
      </c>
      <c r="F206" s="138" t="s">
        <v>392</v>
      </c>
      <c r="G206" s="139" t="s">
        <v>157</v>
      </c>
      <c r="H206" s="140">
        <v>1</v>
      </c>
      <c r="I206" s="141"/>
      <c r="J206" s="141"/>
      <c r="K206" s="138"/>
      <c r="L206" s="28"/>
      <c r="M206" s="142"/>
      <c r="N206" s="143" t="s">
        <v>34</v>
      </c>
      <c r="O206" s="144">
        <v>0</v>
      </c>
      <c r="P206" s="144">
        <f t="shared" ref="P206:P211" si="45">O206*H206</f>
        <v>0</v>
      </c>
      <c r="Q206" s="144">
        <v>0</v>
      </c>
      <c r="R206" s="144">
        <f t="shared" ref="R206:R211" si="46">Q206*H206</f>
        <v>0</v>
      </c>
      <c r="S206" s="144">
        <v>0</v>
      </c>
      <c r="T206" s="145">
        <f t="shared" ref="T206:T211" si="47">S206*H206</f>
        <v>0</v>
      </c>
      <c r="AR206" s="146" t="s">
        <v>158</v>
      </c>
      <c r="AT206" s="146" t="s">
        <v>117</v>
      </c>
      <c r="AU206" s="146" t="s">
        <v>77</v>
      </c>
      <c r="AY206" s="16" t="s">
        <v>113</v>
      </c>
      <c r="BE206" s="147">
        <f t="shared" ref="BE206:BE211" si="48">IF(N206="základní",J206,0)</f>
        <v>0</v>
      </c>
      <c r="BF206" s="147">
        <f t="shared" ref="BF206:BF211" si="49">IF(N206="snížená",J206,0)</f>
        <v>0</v>
      </c>
      <c r="BG206" s="147">
        <f t="shared" ref="BG206:BG211" si="50">IF(N206="zákl. přenesená",J206,0)</f>
        <v>0</v>
      </c>
      <c r="BH206" s="147">
        <f t="shared" ref="BH206:BH211" si="51">IF(N206="sníž. přenesená",J206,0)</f>
        <v>0</v>
      </c>
      <c r="BI206" s="147">
        <f t="shared" ref="BI206:BI211" si="52">IF(N206="nulová",J206,0)</f>
        <v>0</v>
      </c>
      <c r="BJ206" s="16" t="s">
        <v>77</v>
      </c>
      <c r="BK206" s="147">
        <f t="shared" ref="BK206:BK211" si="53">ROUND(I206*H206,2)</f>
        <v>0</v>
      </c>
      <c r="BL206" s="16" t="s">
        <v>158</v>
      </c>
      <c r="BM206" s="146" t="s">
        <v>393</v>
      </c>
    </row>
    <row r="207" spans="2:65" s="27" customFormat="1" ht="45" customHeight="1">
      <c r="B207" s="135"/>
      <c r="C207" s="136" t="s">
        <v>394</v>
      </c>
      <c r="D207" s="136" t="s">
        <v>117</v>
      </c>
      <c r="E207" s="137" t="s">
        <v>395</v>
      </c>
      <c r="F207" s="138" t="s">
        <v>396</v>
      </c>
      <c r="G207" s="139" t="s">
        <v>157</v>
      </c>
      <c r="H207" s="140">
        <v>1</v>
      </c>
      <c r="I207" s="141"/>
      <c r="J207" s="141"/>
      <c r="K207" s="138"/>
      <c r="L207" s="28"/>
      <c r="M207" s="142"/>
      <c r="N207" s="143" t="s">
        <v>34</v>
      </c>
      <c r="O207" s="144">
        <v>0</v>
      </c>
      <c r="P207" s="144">
        <f t="shared" si="45"/>
        <v>0</v>
      </c>
      <c r="Q207" s="144">
        <v>0</v>
      </c>
      <c r="R207" s="144">
        <f t="shared" si="46"/>
        <v>0</v>
      </c>
      <c r="S207" s="144">
        <v>0</v>
      </c>
      <c r="T207" s="145">
        <f t="shared" si="47"/>
        <v>0</v>
      </c>
      <c r="AR207" s="146" t="s">
        <v>158</v>
      </c>
      <c r="AT207" s="146" t="s">
        <v>117</v>
      </c>
      <c r="AU207" s="146" t="s">
        <v>77</v>
      </c>
      <c r="AY207" s="16" t="s">
        <v>113</v>
      </c>
      <c r="BE207" s="147">
        <f t="shared" si="48"/>
        <v>0</v>
      </c>
      <c r="BF207" s="147">
        <f t="shared" si="49"/>
        <v>0</v>
      </c>
      <c r="BG207" s="147">
        <f t="shared" si="50"/>
        <v>0</v>
      </c>
      <c r="BH207" s="147">
        <f t="shared" si="51"/>
        <v>0</v>
      </c>
      <c r="BI207" s="147">
        <f t="shared" si="52"/>
        <v>0</v>
      </c>
      <c r="BJ207" s="16" t="s">
        <v>77</v>
      </c>
      <c r="BK207" s="147">
        <f t="shared" si="53"/>
        <v>0</v>
      </c>
      <c r="BL207" s="16" t="s">
        <v>158</v>
      </c>
      <c r="BM207" s="146" t="s">
        <v>397</v>
      </c>
    </row>
    <row r="208" spans="2:65" s="27" customFormat="1" ht="67" customHeight="1">
      <c r="B208" s="135"/>
      <c r="C208" s="136" t="s">
        <v>268</v>
      </c>
      <c r="D208" s="136" t="s">
        <v>117</v>
      </c>
      <c r="E208" s="137" t="s">
        <v>398</v>
      </c>
      <c r="F208" s="138" t="s">
        <v>399</v>
      </c>
      <c r="G208" s="139" t="s">
        <v>157</v>
      </c>
      <c r="H208" s="140">
        <v>1</v>
      </c>
      <c r="I208" s="141"/>
      <c r="J208" s="141"/>
      <c r="K208" s="138"/>
      <c r="L208" s="28"/>
      <c r="M208" s="142"/>
      <c r="N208" s="143" t="s">
        <v>34</v>
      </c>
      <c r="O208" s="144">
        <v>0</v>
      </c>
      <c r="P208" s="144">
        <f t="shared" si="45"/>
        <v>0</v>
      </c>
      <c r="Q208" s="144">
        <v>0</v>
      </c>
      <c r="R208" s="144">
        <f t="shared" si="46"/>
        <v>0</v>
      </c>
      <c r="S208" s="144">
        <v>0</v>
      </c>
      <c r="T208" s="145">
        <f t="shared" si="47"/>
        <v>0</v>
      </c>
      <c r="AR208" s="146" t="s">
        <v>158</v>
      </c>
      <c r="AT208" s="146" t="s">
        <v>117</v>
      </c>
      <c r="AU208" s="146" t="s">
        <v>77</v>
      </c>
      <c r="AY208" s="16" t="s">
        <v>113</v>
      </c>
      <c r="BE208" s="147">
        <f t="shared" si="48"/>
        <v>0</v>
      </c>
      <c r="BF208" s="147">
        <f t="shared" si="49"/>
        <v>0</v>
      </c>
      <c r="BG208" s="147">
        <f t="shared" si="50"/>
        <v>0</v>
      </c>
      <c r="BH208" s="147">
        <f t="shared" si="51"/>
        <v>0</v>
      </c>
      <c r="BI208" s="147">
        <f t="shared" si="52"/>
        <v>0</v>
      </c>
      <c r="BJ208" s="16" t="s">
        <v>77</v>
      </c>
      <c r="BK208" s="147">
        <f t="shared" si="53"/>
        <v>0</v>
      </c>
      <c r="BL208" s="16" t="s">
        <v>158</v>
      </c>
      <c r="BM208" s="146" t="s">
        <v>400</v>
      </c>
    </row>
    <row r="209" spans="2:65" s="27" customFormat="1" ht="45" customHeight="1">
      <c r="B209" s="135"/>
      <c r="C209" s="136" t="s">
        <v>401</v>
      </c>
      <c r="D209" s="136" t="s">
        <v>117</v>
      </c>
      <c r="E209" s="137" t="s">
        <v>402</v>
      </c>
      <c r="F209" s="138" t="s">
        <v>403</v>
      </c>
      <c r="G209" s="139" t="s">
        <v>157</v>
      </c>
      <c r="H209" s="140">
        <v>1</v>
      </c>
      <c r="I209" s="141"/>
      <c r="J209" s="141"/>
      <c r="K209" s="138"/>
      <c r="L209" s="28"/>
      <c r="M209" s="142"/>
      <c r="N209" s="143" t="s">
        <v>34</v>
      </c>
      <c r="O209" s="144">
        <v>0</v>
      </c>
      <c r="P209" s="144">
        <f t="shared" si="45"/>
        <v>0</v>
      </c>
      <c r="Q209" s="144">
        <v>0</v>
      </c>
      <c r="R209" s="144">
        <f t="shared" si="46"/>
        <v>0</v>
      </c>
      <c r="S209" s="144">
        <v>0</v>
      </c>
      <c r="T209" s="145">
        <f t="shared" si="47"/>
        <v>0</v>
      </c>
      <c r="AR209" s="146" t="s">
        <v>158</v>
      </c>
      <c r="AT209" s="146" t="s">
        <v>117</v>
      </c>
      <c r="AU209" s="146" t="s">
        <v>77</v>
      </c>
      <c r="AY209" s="16" t="s">
        <v>113</v>
      </c>
      <c r="BE209" s="147">
        <f t="shared" si="48"/>
        <v>0</v>
      </c>
      <c r="BF209" s="147">
        <f t="shared" si="49"/>
        <v>0</v>
      </c>
      <c r="BG209" s="147">
        <f t="shared" si="50"/>
        <v>0</v>
      </c>
      <c r="BH209" s="147">
        <f t="shared" si="51"/>
        <v>0</v>
      </c>
      <c r="BI209" s="147">
        <f t="shared" si="52"/>
        <v>0</v>
      </c>
      <c r="BJ209" s="16" t="s">
        <v>77</v>
      </c>
      <c r="BK209" s="147">
        <f t="shared" si="53"/>
        <v>0</v>
      </c>
      <c r="BL209" s="16" t="s">
        <v>158</v>
      </c>
      <c r="BM209" s="146" t="s">
        <v>404</v>
      </c>
    </row>
    <row r="210" spans="2:65" s="27" customFormat="1" ht="54" customHeight="1">
      <c r="B210" s="135"/>
      <c r="C210" s="136" t="s">
        <v>271</v>
      </c>
      <c r="D210" s="136" t="s">
        <v>117</v>
      </c>
      <c r="E210" s="137" t="s">
        <v>405</v>
      </c>
      <c r="F210" s="138" t="s">
        <v>406</v>
      </c>
      <c r="G210" s="139" t="s">
        <v>157</v>
      </c>
      <c r="H210" s="140">
        <v>1</v>
      </c>
      <c r="I210" s="141"/>
      <c r="J210" s="141"/>
      <c r="K210" s="138"/>
      <c r="L210" s="28"/>
      <c r="M210" s="142"/>
      <c r="N210" s="143" t="s">
        <v>34</v>
      </c>
      <c r="O210" s="144">
        <v>0</v>
      </c>
      <c r="P210" s="144">
        <f t="shared" si="45"/>
        <v>0</v>
      </c>
      <c r="Q210" s="144">
        <v>0</v>
      </c>
      <c r="R210" s="144">
        <f t="shared" si="46"/>
        <v>0</v>
      </c>
      <c r="S210" s="144">
        <v>0</v>
      </c>
      <c r="T210" s="145">
        <f t="shared" si="47"/>
        <v>0</v>
      </c>
      <c r="AR210" s="146" t="s">
        <v>158</v>
      </c>
      <c r="AT210" s="146" t="s">
        <v>117</v>
      </c>
      <c r="AU210" s="146" t="s">
        <v>77</v>
      </c>
      <c r="AY210" s="16" t="s">
        <v>113</v>
      </c>
      <c r="BE210" s="147">
        <f t="shared" si="48"/>
        <v>0</v>
      </c>
      <c r="BF210" s="147">
        <f t="shared" si="49"/>
        <v>0</v>
      </c>
      <c r="BG210" s="147">
        <f t="shared" si="50"/>
        <v>0</v>
      </c>
      <c r="BH210" s="147">
        <f t="shared" si="51"/>
        <v>0</v>
      </c>
      <c r="BI210" s="147">
        <f t="shared" si="52"/>
        <v>0</v>
      </c>
      <c r="BJ210" s="16" t="s">
        <v>77</v>
      </c>
      <c r="BK210" s="147">
        <f t="shared" si="53"/>
        <v>0</v>
      </c>
      <c r="BL210" s="16" t="s">
        <v>158</v>
      </c>
      <c r="BM210" s="146" t="s">
        <v>407</v>
      </c>
    </row>
    <row r="211" spans="2:65" s="27" customFormat="1" ht="65.5" customHeight="1">
      <c r="B211" s="135"/>
      <c r="C211" s="136" t="s">
        <v>408</v>
      </c>
      <c r="D211" s="136" t="s">
        <v>117</v>
      </c>
      <c r="E211" s="137" t="s">
        <v>409</v>
      </c>
      <c r="F211" s="138" t="s">
        <v>410</v>
      </c>
      <c r="G211" s="139" t="s">
        <v>157</v>
      </c>
      <c r="H211" s="140">
        <v>1</v>
      </c>
      <c r="I211" s="141"/>
      <c r="J211" s="141"/>
      <c r="K211" s="138"/>
      <c r="L211" s="28"/>
      <c r="M211" s="142"/>
      <c r="N211" s="143" t="s">
        <v>34</v>
      </c>
      <c r="O211" s="144">
        <v>0</v>
      </c>
      <c r="P211" s="144">
        <f t="shared" si="45"/>
        <v>0</v>
      </c>
      <c r="Q211" s="144">
        <v>0</v>
      </c>
      <c r="R211" s="144">
        <f t="shared" si="46"/>
        <v>0</v>
      </c>
      <c r="S211" s="144">
        <v>0</v>
      </c>
      <c r="T211" s="145">
        <f t="shared" si="47"/>
        <v>0</v>
      </c>
      <c r="AR211" s="146" t="s">
        <v>158</v>
      </c>
      <c r="AT211" s="146" t="s">
        <v>117</v>
      </c>
      <c r="AU211" s="146" t="s">
        <v>77</v>
      </c>
      <c r="AY211" s="16" t="s">
        <v>113</v>
      </c>
      <c r="BE211" s="147">
        <f t="shared" si="48"/>
        <v>0</v>
      </c>
      <c r="BF211" s="147">
        <f t="shared" si="49"/>
        <v>0</v>
      </c>
      <c r="BG211" s="147">
        <f t="shared" si="50"/>
        <v>0</v>
      </c>
      <c r="BH211" s="147">
        <f t="shared" si="51"/>
        <v>0</v>
      </c>
      <c r="BI211" s="147">
        <f t="shared" si="52"/>
        <v>0</v>
      </c>
      <c r="BJ211" s="16" t="s">
        <v>77</v>
      </c>
      <c r="BK211" s="147">
        <f t="shared" si="53"/>
        <v>0</v>
      </c>
      <c r="BL211" s="16" t="s">
        <v>158</v>
      </c>
      <c r="BM211" s="146" t="s">
        <v>411</v>
      </c>
    </row>
    <row r="212" spans="2:65" s="123" customFormat="1" ht="26" customHeight="1">
      <c r="B212" s="124"/>
      <c r="D212" s="125" t="s">
        <v>68</v>
      </c>
      <c r="E212" s="126" t="s">
        <v>412</v>
      </c>
      <c r="F212" s="126" t="s">
        <v>412</v>
      </c>
      <c r="J212" s="127">
        <f>BK212</f>
        <v>0</v>
      </c>
      <c r="L212" s="124"/>
      <c r="M212" s="128"/>
      <c r="P212" s="129">
        <f>SUM(P213:P214)</f>
        <v>0</v>
      </c>
      <c r="R212" s="129">
        <f>SUM(R213:R214)</f>
        <v>0</v>
      </c>
      <c r="T212" s="130">
        <f>SUM(T213:T214)</f>
        <v>0</v>
      </c>
      <c r="AR212" s="125" t="s">
        <v>77</v>
      </c>
      <c r="AT212" s="131" t="s">
        <v>68</v>
      </c>
      <c r="AU212" s="131" t="s">
        <v>69</v>
      </c>
      <c r="AY212" s="125" t="s">
        <v>113</v>
      </c>
      <c r="BK212" s="132">
        <f>SUM(BK213:BK214)</f>
        <v>0</v>
      </c>
    </row>
    <row r="213" spans="2:65" s="27" customFormat="1" ht="65" customHeight="1">
      <c r="B213" s="135"/>
      <c r="C213" s="136" t="s">
        <v>275</v>
      </c>
      <c r="D213" s="136" t="s">
        <v>117</v>
      </c>
      <c r="E213" s="137" t="s">
        <v>413</v>
      </c>
      <c r="F213" s="138" t="s">
        <v>414</v>
      </c>
      <c r="G213" s="139" t="s">
        <v>157</v>
      </c>
      <c r="H213" s="140">
        <v>1</v>
      </c>
      <c r="I213" s="141"/>
      <c r="J213" s="141"/>
      <c r="K213" s="138"/>
      <c r="L213" s="28"/>
      <c r="M213" s="142"/>
      <c r="N213" s="143" t="s">
        <v>34</v>
      </c>
      <c r="O213" s="144">
        <v>0</v>
      </c>
      <c r="P213" s="144">
        <f>O213*H213</f>
        <v>0</v>
      </c>
      <c r="Q213" s="144">
        <v>0</v>
      </c>
      <c r="R213" s="144">
        <f>Q213*H213</f>
        <v>0</v>
      </c>
      <c r="S213" s="144">
        <v>0</v>
      </c>
      <c r="T213" s="145">
        <f>S213*H213</f>
        <v>0</v>
      </c>
      <c r="AR213" s="146" t="s">
        <v>158</v>
      </c>
      <c r="AT213" s="146" t="s">
        <v>117</v>
      </c>
      <c r="AU213" s="146" t="s">
        <v>77</v>
      </c>
      <c r="AY213" s="16" t="s">
        <v>113</v>
      </c>
      <c r="BE213" s="147">
        <f>IF(N213="základní",J213,0)</f>
        <v>0</v>
      </c>
      <c r="BF213" s="147">
        <f>IF(N213="snížená",J213,0)</f>
        <v>0</v>
      </c>
      <c r="BG213" s="147">
        <f>IF(N213="zákl. přenesená",J213,0)</f>
        <v>0</v>
      </c>
      <c r="BH213" s="147">
        <f>IF(N213="sníž. přenesená",J213,0)</f>
        <v>0</v>
      </c>
      <c r="BI213" s="147">
        <f>IF(N213="nulová",J213,0)</f>
        <v>0</v>
      </c>
      <c r="BJ213" s="16" t="s">
        <v>77</v>
      </c>
      <c r="BK213" s="147">
        <f>ROUND(I213*H213,2)</f>
        <v>0</v>
      </c>
      <c r="BL213" s="16" t="s">
        <v>158</v>
      </c>
      <c r="BM213" s="146" t="s">
        <v>415</v>
      </c>
    </row>
    <row r="214" spans="2:65" s="27" customFormat="1" ht="14.5" customHeight="1">
      <c r="B214" s="135"/>
      <c r="C214" s="136" t="s">
        <v>416</v>
      </c>
      <c r="D214" s="136" t="s">
        <v>117</v>
      </c>
      <c r="E214" s="137" t="s">
        <v>417</v>
      </c>
      <c r="F214" s="138" t="s">
        <v>418</v>
      </c>
      <c r="G214" s="139" t="s">
        <v>157</v>
      </c>
      <c r="H214" s="140">
        <v>1</v>
      </c>
      <c r="I214" s="141"/>
      <c r="J214" s="141"/>
      <c r="K214" s="138"/>
      <c r="L214" s="28"/>
      <c r="M214" s="142"/>
      <c r="N214" s="143" t="s">
        <v>34</v>
      </c>
      <c r="O214" s="144">
        <v>0</v>
      </c>
      <c r="P214" s="144">
        <f>O214*H214</f>
        <v>0</v>
      </c>
      <c r="Q214" s="144">
        <v>0</v>
      </c>
      <c r="R214" s="144">
        <f>Q214*H214</f>
        <v>0</v>
      </c>
      <c r="S214" s="144">
        <v>0</v>
      </c>
      <c r="T214" s="145">
        <f>S214*H214</f>
        <v>0</v>
      </c>
      <c r="AR214" s="146" t="s">
        <v>158</v>
      </c>
      <c r="AT214" s="146" t="s">
        <v>117</v>
      </c>
      <c r="AU214" s="146" t="s">
        <v>77</v>
      </c>
      <c r="AY214" s="16" t="s">
        <v>113</v>
      </c>
      <c r="BE214" s="147">
        <f>IF(N214="základní",J214,0)</f>
        <v>0</v>
      </c>
      <c r="BF214" s="147">
        <f>IF(N214="snížená",J214,0)</f>
        <v>0</v>
      </c>
      <c r="BG214" s="147">
        <f>IF(N214="zákl. přenesená",J214,0)</f>
        <v>0</v>
      </c>
      <c r="BH214" s="147">
        <f>IF(N214="sníž. přenesená",J214,0)</f>
        <v>0</v>
      </c>
      <c r="BI214" s="147">
        <f>IF(N214="nulová",J214,0)</f>
        <v>0</v>
      </c>
      <c r="BJ214" s="16" t="s">
        <v>77</v>
      </c>
      <c r="BK214" s="147">
        <f>ROUND(I214*H214,2)</f>
        <v>0</v>
      </c>
      <c r="BL214" s="16" t="s">
        <v>158</v>
      </c>
      <c r="BM214" s="146" t="s">
        <v>419</v>
      </c>
    </row>
    <row r="215" spans="2:65" s="123" customFormat="1" ht="26" customHeight="1">
      <c r="B215" s="124"/>
      <c r="D215" s="125" t="s">
        <v>68</v>
      </c>
      <c r="E215" s="126" t="s">
        <v>420</v>
      </c>
      <c r="F215" s="155" t="s">
        <v>420</v>
      </c>
      <c r="J215" s="127">
        <f>BK215</f>
        <v>0</v>
      </c>
      <c r="L215" s="124"/>
      <c r="M215" s="128"/>
      <c r="P215" s="129">
        <f>SUM(P216:P217)</f>
        <v>0</v>
      </c>
      <c r="R215" s="129">
        <f>SUM(R216:R217)</f>
        <v>0</v>
      </c>
      <c r="T215" s="130">
        <f>SUM(T216:T217)</f>
        <v>0</v>
      </c>
      <c r="AR215" s="125" t="s">
        <v>77</v>
      </c>
      <c r="AT215" s="131" t="s">
        <v>68</v>
      </c>
      <c r="AU215" s="131" t="s">
        <v>69</v>
      </c>
      <c r="AY215" s="125" t="s">
        <v>113</v>
      </c>
      <c r="BK215" s="132">
        <f>SUM(BK216:BK217)</f>
        <v>0</v>
      </c>
    </row>
    <row r="216" spans="2:65" s="27" customFormat="1" ht="76" customHeight="1">
      <c r="B216" s="135"/>
      <c r="C216" s="136" t="s">
        <v>278</v>
      </c>
      <c r="D216" s="136" t="s">
        <v>117</v>
      </c>
      <c r="E216" s="137" t="s">
        <v>421</v>
      </c>
      <c r="F216" s="138" t="s">
        <v>422</v>
      </c>
      <c r="G216" s="139" t="s">
        <v>157</v>
      </c>
      <c r="H216" s="140">
        <v>2</v>
      </c>
      <c r="I216" s="141"/>
      <c r="J216" s="141"/>
      <c r="K216" s="138"/>
      <c r="L216" s="28"/>
      <c r="M216" s="142"/>
      <c r="N216" s="143" t="s">
        <v>34</v>
      </c>
      <c r="O216" s="144">
        <v>0</v>
      </c>
      <c r="P216" s="144">
        <f>O216*H216</f>
        <v>0</v>
      </c>
      <c r="Q216" s="144">
        <v>0</v>
      </c>
      <c r="R216" s="144">
        <f>Q216*H216</f>
        <v>0</v>
      </c>
      <c r="S216" s="144">
        <v>0</v>
      </c>
      <c r="T216" s="145">
        <f>S216*H216</f>
        <v>0</v>
      </c>
      <c r="AR216" s="146" t="s">
        <v>158</v>
      </c>
      <c r="AT216" s="146" t="s">
        <v>117</v>
      </c>
      <c r="AU216" s="146" t="s">
        <v>77</v>
      </c>
      <c r="AY216" s="16" t="s">
        <v>113</v>
      </c>
      <c r="BE216" s="147">
        <f>IF(N216="základní",J216,0)</f>
        <v>0</v>
      </c>
      <c r="BF216" s="147">
        <f>IF(N216="snížená",J216,0)</f>
        <v>0</v>
      </c>
      <c r="BG216" s="147">
        <f>IF(N216="zákl. přenesená",J216,0)</f>
        <v>0</v>
      </c>
      <c r="BH216" s="147">
        <f>IF(N216="sníž. přenesená",J216,0)</f>
        <v>0</v>
      </c>
      <c r="BI216" s="147">
        <f>IF(N216="nulová",J216,0)</f>
        <v>0</v>
      </c>
      <c r="BJ216" s="16" t="s">
        <v>77</v>
      </c>
      <c r="BK216" s="147">
        <f>ROUND(I216*H216,2)</f>
        <v>0</v>
      </c>
      <c r="BL216" s="16" t="s">
        <v>158</v>
      </c>
      <c r="BM216" s="146" t="s">
        <v>423</v>
      </c>
    </row>
    <row r="217" spans="2:65" s="27" customFormat="1" ht="74.5" customHeight="1">
      <c r="B217" s="135"/>
      <c r="C217" s="136" t="s">
        <v>424</v>
      </c>
      <c r="D217" s="136" t="s">
        <v>117</v>
      </c>
      <c r="E217" s="137" t="s">
        <v>425</v>
      </c>
      <c r="F217" s="138" t="s">
        <v>426</v>
      </c>
      <c r="G217" s="139"/>
      <c r="H217" s="140">
        <v>2</v>
      </c>
      <c r="I217" s="141"/>
      <c r="J217" s="141"/>
      <c r="K217" s="138"/>
      <c r="L217" s="28"/>
      <c r="M217" s="142"/>
      <c r="N217" s="143" t="s">
        <v>34</v>
      </c>
      <c r="O217" s="144">
        <v>0</v>
      </c>
      <c r="P217" s="144">
        <f>O217*H217</f>
        <v>0</v>
      </c>
      <c r="Q217" s="144">
        <v>0</v>
      </c>
      <c r="R217" s="144">
        <f>Q217*H217</f>
        <v>0</v>
      </c>
      <c r="S217" s="144">
        <v>0</v>
      </c>
      <c r="T217" s="145">
        <f>S217*H217</f>
        <v>0</v>
      </c>
      <c r="AR217" s="146" t="s">
        <v>158</v>
      </c>
      <c r="AT217" s="146" t="s">
        <v>117</v>
      </c>
      <c r="AU217" s="146" t="s">
        <v>77</v>
      </c>
      <c r="AY217" s="16" t="s">
        <v>113</v>
      </c>
      <c r="BE217" s="147">
        <f>IF(N217="základní",J217,0)</f>
        <v>0</v>
      </c>
      <c r="BF217" s="147">
        <f>IF(N217="snížená",J217,0)</f>
        <v>0</v>
      </c>
      <c r="BG217" s="147">
        <f>IF(N217="zákl. přenesená",J217,0)</f>
        <v>0</v>
      </c>
      <c r="BH217" s="147">
        <f>IF(N217="sníž. přenesená",J217,0)</f>
        <v>0</v>
      </c>
      <c r="BI217" s="147">
        <f>IF(N217="nulová",J217,0)</f>
        <v>0</v>
      </c>
      <c r="BJ217" s="16" t="s">
        <v>77</v>
      </c>
      <c r="BK217" s="147">
        <f>ROUND(I217*H217,2)</f>
        <v>0</v>
      </c>
      <c r="BL217" s="16" t="s">
        <v>158</v>
      </c>
      <c r="BM217" s="146" t="s">
        <v>427</v>
      </c>
    </row>
    <row r="218" spans="2:65" s="123" customFormat="1" ht="26" customHeight="1">
      <c r="B218" s="124"/>
      <c r="D218" s="125" t="s">
        <v>68</v>
      </c>
      <c r="E218" s="126" t="s">
        <v>428</v>
      </c>
      <c r="F218" s="126" t="s">
        <v>428</v>
      </c>
      <c r="J218" s="127">
        <f>BK218</f>
        <v>0</v>
      </c>
      <c r="L218" s="124"/>
      <c r="M218" s="128"/>
      <c r="P218" s="129">
        <f>P219</f>
        <v>0</v>
      </c>
      <c r="R218" s="129">
        <f>R219</f>
        <v>0</v>
      </c>
      <c r="T218" s="130">
        <f>T219</f>
        <v>0</v>
      </c>
      <c r="AR218" s="125" t="s">
        <v>77</v>
      </c>
      <c r="AT218" s="131" t="s">
        <v>68</v>
      </c>
      <c r="AU218" s="131" t="s">
        <v>69</v>
      </c>
      <c r="AY218" s="125" t="s">
        <v>113</v>
      </c>
      <c r="BK218" s="132">
        <f>BK219</f>
        <v>0</v>
      </c>
    </row>
    <row r="219" spans="2:65" s="27" customFormat="1" ht="14.5" customHeight="1">
      <c r="B219" s="135"/>
      <c r="C219" s="136" t="s">
        <v>282</v>
      </c>
      <c r="D219" s="136" t="s">
        <v>117</v>
      </c>
      <c r="E219" s="137" t="s">
        <v>429</v>
      </c>
      <c r="F219" s="138" t="s">
        <v>430</v>
      </c>
      <c r="G219" s="139"/>
      <c r="H219" s="140">
        <v>1</v>
      </c>
      <c r="I219" s="141"/>
      <c r="J219" s="141">
        <f>ROUND(I219*H219,2)</f>
        <v>0</v>
      </c>
      <c r="K219" s="138"/>
      <c r="L219" s="28"/>
      <c r="M219" s="148"/>
      <c r="N219" s="149" t="s">
        <v>34</v>
      </c>
      <c r="O219" s="150">
        <v>0</v>
      </c>
      <c r="P219" s="150">
        <f>O219*H219</f>
        <v>0</v>
      </c>
      <c r="Q219" s="150">
        <v>0</v>
      </c>
      <c r="R219" s="150">
        <f>Q219*H219</f>
        <v>0</v>
      </c>
      <c r="S219" s="150">
        <v>0</v>
      </c>
      <c r="T219" s="151">
        <f>S219*H219</f>
        <v>0</v>
      </c>
      <c r="AR219" s="146" t="s">
        <v>158</v>
      </c>
      <c r="AT219" s="146" t="s">
        <v>117</v>
      </c>
      <c r="AU219" s="146" t="s">
        <v>77</v>
      </c>
      <c r="AY219" s="16" t="s">
        <v>113</v>
      </c>
      <c r="BE219" s="147">
        <f>IF(N219="základní",J219,0)</f>
        <v>0</v>
      </c>
      <c r="BF219" s="147">
        <f>IF(N219="snížená",J219,0)</f>
        <v>0</v>
      </c>
      <c r="BG219" s="147">
        <f>IF(N219="zákl. přenesená",J219,0)</f>
        <v>0</v>
      </c>
      <c r="BH219" s="147">
        <f>IF(N219="sníž. přenesená",J219,0)</f>
        <v>0</v>
      </c>
      <c r="BI219" s="147">
        <f>IF(N219="nulová",J219,0)</f>
        <v>0</v>
      </c>
      <c r="BJ219" s="16" t="s">
        <v>77</v>
      </c>
      <c r="BK219" s="147">
        <f>ROUND(I219*H219,2)</f>
        <v>0</v>
      </c>
      <c r="BL219" s="16" t="s">
        <v>158</v>
      </c>
      <c r="BM219" s="146" t="s">
        <v>431</v>
      </c>
    </row>
    <row r="220" spans="2:65" s="27" customFormat="1" ht="7" customHeight="1">
      <c r="B220" s="41"/>
      <c r="C220" s="42"/>
      <c r="D220" s="42"/>
      <c r="E220" s="42"/>
      <c r="F220" s="42"/>
      <c r="G220" s="42"/>
      <c r="H220" s="42"/>
      <c r="I220" s="42"/>
      <c r="J220" s="42"/>
      <c r="K220" s="42"/>
      <c r="L220" s="28"/>
    </row>
  </sheetData>
  <sheetProtection algorithmName="SHA-512" hashValue="hYfpDDnNTTtepjKkyNDecC6IJ1+5zhrQ0LtCYFBIDRgzc0JpL4uhJk/ZFN74teQIlbqZu4TV/YzIyWJUdScvpA==" saltValue="m1dEBDrfttGWnZo8F3dyIQ==" spinCount="100000" sheet="1" objects="1" scenarios="1"/>
  <autoFilter ref="C127:K219" xr:uid="{00000000-0009-0000-0000-000002000000}"/>
  <mergeCells count="9">
    <mergeCell ref="E85:H85"/>
    <mergeCell ref="E87:H87"/>
    <mergeCell ref="E118:H118"/>
    <mergeCell ref="E120:H120"/>
    <mergeCell ref="L2:V2"/>
    <mergeCell ref="E7:H7"/>
    <mergeCell ref="E9:H9"/>
    <mergeCell ref="E18:H18"/>
    <mergeCell ref="E27:H27"/>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Template/>
  <TotalTime>156</TotalTime>
  <Application>Microsoft Macintosh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Rekapitulace stavby</vt:lpstr>
      <vt:lpstr>00 - Vedlejší rozpočtové ...</vt:lpstr>
      <vt:lpstr>04 - Gastro</vt:lpstr>
      <vt:lpstr>'00 - Vedlejší rozpočtové ...'!Názvy_tisku</vt:lpstr>
      <vt:lpstr>'04 - Gastro'!Názvy_tisku</vt:lpstr>
      <vt:lpstr>'Rekapitulace stavby'!Názvy_tisku</vt:lpstr>
      <vt:lpstr>'00 - Vedlejší rozpočtové ...'!Oblast_tisku</vt:lpstr>
      <vt:lpstr>'04 - Gastro'!Oblast_tisku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DESKTOP-178D9QK\solim</dc:creator>
  <dc:description/>
  <cp:lastModifiedBy>Lukáš Nevole</cp:lastModifiedBy>
  <cp:revision>43</cp:revision>
  <dcterms:created xsi:type="dcterms:W3CDTF">2026-03-04T14:01:36Z</dcterms:created>
  <dcterms:modified xsi:type="dcterms:W3CDTF">2026-03-05T07:55:20Z</dcterms:modified>
  <dc:language>cs-CZ</dc:language>
</cp:coreProperties>
</file>