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Documents\Zakázky 2024\10 - Holesov hajenka\SOI 01 Úpravy okolí\003 Výkaz výměr, položkový rozpočet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SOI 01 - Úpravy okolí" sheetId="2" r:id="rId2"/>
    <sheet name="Seznam figur" sheetId="3" r:id="rId3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'SOI 01 - Úpravy okolí'!$C$121:$K$221</definedName>
    <definedName name="_xlnm.Print_Area" localSheetId="1">'SOI 01 - Úpravy okolí'!$C$4:$J$76,'SOI 01 - Úpravy okolí'!$C$82:$J$103,'SOI 01 - Úpravy okolí'!$C$109:$J$221</definedName>
    <definedName name="_xlnm.Print_Titles" localSheetId="1">'SOI 01 - Úpravy okolí'!$121:$121</definedName>
    <definedName name="_xlnm.Print_Area" localSheetId="2">'Seznam figur'!$C$4:$G$42</definedName>
    <definedName name="_xlnm.Print_Titles" localSheetId="2">'Seznam figur'!$9:$9</definedName>
  </definedNames>
  <calcPr/>
</workbook>
</file>

<file path=xl/calcChain.xml><?xml version="1.0" encoding="utf-8"?>
<calcChain xmlns="http://schemas.openxmlformats.org/spreadsheetml/2006/main">
  <c i="3" l="1" r="D7"/>
  <c i="2" r="J37"/>
  <c r="J36"/>
  <c i="1" r="AY95"/>
  <c i="2" r="J35"/>
  <c i="1" r="AX95"/>
  <c i="2" r="BI221"/>
  <c r="BH221"/>
  <c r="BG221"/>
  <c r="BF221"/>
  <c r="T221"/>
  <c r="T220"/>
  <c r="R221"/>
  <c r="R220"/>
  <c r="P221"/>
  <c r="P220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2"/>
  <c r="BH172"/>
  <c r="BG172"/>
  <c r="BF172"/>
  <c r="T172"/>
  <c r="R172"/>
  <c r="P172"/>
  <c r="BI170"/>
  <c r="BH170"/>
  <c r="BG170"/>
  <c r="BF170"/>
  <c r="T170"/>
  <c r="R170"/>
  <c r="P170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119"/>
  <c r="J17"/>
  <c r="J12"/>
  <c r="J116"/>
  <c r="E7"/>
  <c r="E85"/>
  <c i="1" r="L90"/>
  <c r="AM90"/>
  <c r="AM89"/>
  <c r="L89"/>
  <c r="AM87"/>
  <c r="L87"/>
  <c r="L85"/>
  <c r="L84"/>
  <c i="2" r="BK218"/>
  <c r="J213"/>
  <c r="J208"/>
  <c r="J187"/>
  <c r="J170"/>
  <c r="BK152"/>
  <c r="BK135"/>
  <c r="BK211"/>
  <c r="BK201"/>
  <c r="BK187"/>
  <c r="BK162"/>
  <c r="BK145"/>
  <c r="J211"/>
  <c r="J197"/>
  <c r="J178"/>
  <c r="J162"/>
  <c r="J136"/>
  <c r="J221"/>
  <c r="BK213"/>
  <c r="BK206"/>
  <c r="J185"/>
  <c r="J163"/>
  <c r="J145"/>
  <c r="J125"/>
  <c r="J216"/>
  <c r="J212"/>
  <c r="J192"/>
  <c r="BK172"/>
  <c r="J149"/>
  <c r="BK125"/>
  <c r="J217"/>
  <c r="J207"/>
  <c r="J190"/>
  <c r="BK170"/>
  <c r="J154"/>
  <c r="BK216"/>
  <c r="BK207"/>
  <c r="BK182"/>
  <c r="BK163"/>
  <c r="J147"/>
  <c r="BK129"/>
  <c r="J209"/>
  <c r="BK192"/>
  <c r="J180"/>
  <c r="BK147"/>
  <c r="BK136"/>
  <c r="BK217"/>
  <c r="J201"/>
  <c r="BK185"/>
  <c r="BK156"/>
  <c r="J133"/>
  <c r="BK221"/>
  <c r="J210"/>
  <c r="BK199"/>
  <c r="BK178"/>
  <c r="J159"/>
  <c r="BK127"/>
  <c r="J206"/>
  <c r="BK180"/>
  <c r="J156"/>
  <c r="J135"/>
  <c r="J214"/>
  <c r="BK210"/>
  <c r="J199"/>
  <c r="J182"/>
  <c r="BK159"/>
  <c r="J138"/>
  <c i="1" r="AS94"/>
  <c i="2" r="BK214"/>
  <c r="BK195"/>
  <c r="BK176"/>
  <c r="BK154"/>
  <c r="BK138"/>
  <c r="J218"/>
  <c r="BK209"/>
  <c r="J195"/>
  <c r="J172"/>
  <c r="BK160"/>
  <c r="J129"/>
  <c r="BK208"/>
  <c r="BK190"/>
  <c r="J176"/>
  <c r="BK149"/>
  <c r="BK133"/>
  <c r="BK212"/>
  <c r="BK197"/>
  <c r="J160"/>
  <c r="J152"/>
  <c r="J127"/>
  <c l="1" r="P124"/>
  <c r="R171"/>
  <c r="T194"/>
  <c r="R124"/>
  <c r="P171"/>
  <c r="R194"/>
  <c r="R215"/>
  <c r="T124"/>
  <c r="T123"/>
  <c r="T122"/>
  <c r="T171"/>
  <c r="P194"/>
  <c r="T215"/>
  <c r="BK124"/>
  <c r="J124"/>
  <c r="J98"/>
  <c r="BK171"/>
  <c r="J171"/>
  <c r="J99"/>
  <c r="BK194"/>
  <c r="J194"/>
  <c r="J100"/>
  <c r="BK215"/>
  <c r="J215"/>
  <c r="J101"/>
  <c r="P215"/>
  <c r="BK220"/>
  <c r="J220"/>
  <c r="J102"/>
  <c r="J89"/>
  <c r="E112"/>
  <c r="BE129"/>
  <c r="BE133"/>
  <c r="BE138"/>
  <c r="BE152"/>
  <c r="BE154"/>
  <c r="BE170"/>
  <c r="BE172"/>
  <c r="BE176"/>
  <c r="BE199"/>
  <c r="BE201"/>
  <c r="BE216"/>
  <c r="F92"/>
  <c r="BE125"/>
  <c r="BE156"/>
  <c r="BE187"/>
  <c r="BE192"/>
  <c r="BE208"/>
  <c r="BE209"/>
  <c r="BE210"/>
  <c r="BE218"/>
  <c r="BE136"/>
  <c r="BE147"/>
  <c r="BE149"/>
  <c r="BE163"/>
  <c r="BE180"/>
  <c r="BE182"/>
  <c r="BE185"/>
  <c r="BE190"/>
  <c r="BE195"/>
  <c r="BE207"/>
  <c r="BE211"/>
  <c r="BE213"/>
  <c r="BE214"/>
  <c r="BE217"/>
  <c r="BE221"/>
  <c r="BE127"/>
  <c r="BE135"/>
  <c r="BE145"/>
  <c r="BE159"/>
  <c r="BE160"/>
  <c r="BE162"/>
  <c r="BE178"/>
  <c r="BE197"/>
  <c r="BE206"/>
  <c r="BE212"/>
  <c r="F36"/>
  <c i="1" r="BC95"/>
  <c r="BC94"/>
  <c r="W32"/>
  <c i="2" r="J34"/>
  <c i="1" r="AW95"/>
  <c i="2" r="F34"/>
  <c i="1" r="BA95"/>
  <c r="BA94"/>
  <c r="W30"/>
  <c i="2" r="F37"/>
  <c i="1" r="BD95"/>
  <c r="BD94"/>
  <c r="W33"/>
  <c i="2" r="F35"/>
  <c i="1" r="BB95"/>
  <c r="BB94"/>
  <c r="AX94"/>
  <c i="2" l="1" r="R123"/>
  <c r="R122"/>
  <c r="P123"/>
  <c r="P122"/>
  <c i="1" r="AU95"/>
  <c i="2" r="BK123"/>
  <c r="BK122"/>
  <c r="J122"/>
  <c r="J30"/>
  <c i="1" r="AG95"/>
  <c r="AG94"/>
  <c r="AK26"/>
  <c r="AW94"/>
  <c r="AK30"/>
  <c r="AY94"/>
  <c i="2" r="F33"/>
  <c i="1" r="AZ95"/>
  <c r="AZ94"/>
  <c r="AV94"/>
  <c r="AK29"/>
  <c r="AU94"/>
  <c i="2" r="J33"/>
  <c i="1" r="AV95"/>
  <c r="AT95"/>
  <c r="AN95"/>
  <c r="W31"/>
  <c i="2" l="1" r="J123"/>
  <c r="J97"/>
  <c r="J96"/>
  <c i="1" r="AK35"/>
  <c i="2" r="J39"/>
  <c i="1" r="W29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<sst xmlns="http://schemas.openxmlformats.org/spreadsheetml/2006/main">
  <si>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</si>
  <si>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</si>
  <si>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</si>
  <si>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</si>
  <si>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</si>
  <si>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{537ad976-ea6d-43ca-9bd7-528f4f03cadd}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</si>
  <si>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</si>
  <si>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</si>
  <si>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</si>
  <si>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</si>
  <si>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</si>
  <si>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</si>
  <si>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</si>
  <si>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</si>
  <si>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2024/10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</si>
  <si>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</si>
  <si>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</si>
  <si>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Dětská skupina Hájenka - objekt č.p.188 Holešov</t>
  </si>
  <si>
    <t>KSO:</t>
  </si>
  <si>
    <t>CC-CZ:</t>
  </si>
  <si>
    <t>Místo:</t>
  </si>
  <si>
    <t>k.ú. Holešov</t>
  </si>
  <si>
    <t>Datum:</t>
  </si>
  <si>
    <t>15. 7. 2024</t>
  </si>
  <si>
    <t>Zadavatel:</t>
  </si>
  <si>
    <t>IČ:</t>
  </si>
  <si>
    <t>Město Holešov</t>
  </si>
  <si>
    <t>DIČ:</t>
  </si>
  <si>
    <t>Uchazeč:</t>
  </si>
  <si>
    <t>Vyplň údaj</t>
  </si>
  <si>
    <t>Projektant:</t>
  </si>
  <si>
    <t>Ing. Alena Vránová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</si>
  <si>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</si>
  <si>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</si>
  <si>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</si>
  <si>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</si>
  <si>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</si>
  <si>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</si>
  <si>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</si>
  <si>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</si>
  <si>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</si>
  <si>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</si>
  <si>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</si>
  <si>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</si>
  <si>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</si>
  <si>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</si>
  <si>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</si>
  <si>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</si>
  <si>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</si>
  <si>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</si>
  <si>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</si>
  <si>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</si>
  <si>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</si>
  <si>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</si>
  <si>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</si>
  <si>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</si>
  <si>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</si>
  <si>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</si>
  <si>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</si>
  <si>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</si>
  <si>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</si>
  <si>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</si>
  <si>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</si>
  <si>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</si>
  <si>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</si>
  <si>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</si>
  <si>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</si>
  <si>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</si>
  <si>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</si>
  <si>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</si>
  <si>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</si>
  <si>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</si>
  <si>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</si>
  <si>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</si>
  <si>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</si>
  <si>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</si>
  <si>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</si>
  <si>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</si>
  <si>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</si>
  <si>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</si>
  <si>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SOI 01</t>
  </si>
  <si>
    <t>Úpravy okolí</t>
  </si>
  <si>
    <t>STA</t>
  </si>
  <si>
    <t>1</t>
  </si>
  <si>
    <t>{77499a42-fdff-4fc7-a8f3-f9493be27e56}</t>
  </si>
  <si>
    <t>2</t>
  </si>
  <si>
    <t>ornice</t>
  </si>
  <si>
    <t>180</t>
  </si>
  <si>
    <t>výkop_zp</t>
  </si>
  <si>
    <t>63,61</t>
  </si>
  <si>
    <t>KRYCÍ LIST SOUPISU PRACÍ</t>
  </si>
  <si>
    <t>přebytek</t>
  </si>
  <si>
    <t>56,11</t>
  </si>
  <si>
    <t>násyp</t>
  </si>
  <si>
    <t>7,5</t>
  </si>
  <si>
    <t>Objekt:</t>
  </si>
  <si>
    <t>SOI 01 - Úpravy okolí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</si>
  <si>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</si>
  <si>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</si>
  <si>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</si>
  <si>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</si>
  <si>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</si>
  <si>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</si>
  <si>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</si>
  <si>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</si>
  <si>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</si>
  <si>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</si>
  <si>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</si>
  <si>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</si>
  <si>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</si>
  <si>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</si>
  <si>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</si>
  <si>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</si>
  <si>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</si>
  <si>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</si>
  <si>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</si>
  <si>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</si>
  <si>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</si>
  <si>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</si>
  <si>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</si>
  <si>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</si>
  <si>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</si>
  <si>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</si>
  <si>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</si>
  <si>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</si>
  <si>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</si>
  <si>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</si>
  <si>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z betonových nebo kamenných dlaždic komunikací pro pěší ručně</t>
  </si>
  <si>
    <t>m2</t>
  </si>
  <si>
    <t>4</t>
  </si>
  <si>
    <t>-2124471750</t>
  </si>
  <si>
    <t>VV</t>
  </si>
  <si>
    <t>"odstranění betonové dlažby:" 70</t>
  </si>
  <si>
    <t>113106122</t>
  </si>
  <si>
    <t>Rozebrání dlažeb z kamenných dlaždic komunikací pro pěší ručně</t>
  </si>
  <si>
    <t>-321292192</t>
  </si>
  <si>
    <t>"odstranění kamenných šlapáků:" 15</t>
  </si>
  <si>
    <t>3</t>
  </si>
  <si>
    <t>113107121</t>
  </si>
  <si>
    <t>Odstranění podkladu z kameniva drceného tl do 100 mm ručně</t>
  </si>
  <si>
    <t>741916455</t>
  </si>
  <si>
    <t>Součet</t>
  </si>
  <si>
    <t>113107163</t>
  </si>
  <si>
    <t>Odstranění podkladu z kameniva drceného tl přes 200 do 300 mm strojně pl přes 50 do 200 m2</t>
  </si>
  <si>
    <t>-1769484293</t>
  </si>
  <si>
    <t>"odstranění štěrkové plochy:" 140</t>
  </si>
  <si>
    <t>5</t>
  </si>
  <si>
    <t>113201111</t>
  </si>
  <si>
    <t>Vytrhání obrub</t>
  </si>
  <si>
    <t>m</t>
  </si>
  <si>
    <t>1009343650</t>
  </si>
  <si>
    <t>6</t>
  </si>
  <si>
    <t>121112003</t>
  </si>
  <si>
    <t>Sejmutí ornice tl vrstvy do 200 mm ručně</t>
  </si>
  <si>
    <t>250130851</t>
  </si>
  <si>
    <t>50+130</t>
  </si>
  <si>
    <t>7</t>
  </si>
  <si>
    <t>122251101</t>
  </si>
  <si>
    <t>Odkopávky a prokopávky nezapažené v hornině třídy těžitelnosti I skupiny 3 objem do 20 m3 strojně</t>
  </si>
  <si>
    <t>m3</t>
  </si>
  <si>
    <t>1936960929</t>
  </si>
  <si>
    <t>"mlatový povrch:" 61*0,4</t>
  </si>
  <si>
    <t>"žulové odseky:" 60*0,2</t>
  </si>
  <si>
    <t>"štěrkový trávník:" 70*0,3</t>
  </si>
  <si>
    <t>"kamenné šlapáky:" 11*0,11</t>
  </si>
  <si>
    <t>"obruba z ocelové pásoviny:" 0,04*125</t>
  </si>
  <si>
    <t>8</t>
  </si>
  <si>
    <t>162351104</t>
  </si>
  <si>
    <t>Vodorovné přemístění přes 500 do 1000 m výkopku/sypaniny z horniny třídy těžitelnosti I skupiny 1 až 3</t>
  </si>
  <si>
    <t>-1108343263</t>
  </si>
  <si>
    <t>násyp*2+ornice*0,1*2</t>
  </si>
  <si>
    <t>9</t>
  </si>
  <si>
    <t>162751117</t>
  </si>
  <si>
    <t>Vodorovné přemístění do 10000 m výkopku/sypaniny z horniny třídy těžitelnosti I, skupiny 1 až 3</t>
  </si>
  <si>
    <t>-981345627</t>
  </si>
  <si>
    <t>výkop_zp-násyp</t>
  </si>
  <si>
    <t>10</t>
  </si>
  <si>
    <t>162751119</t>
  </si>
  <si>
    <t>Příplatek k vodorovnému přemístění výkopku/sypaniny z horniny třídy těžitelnosti I skupiny 1 až 3 ZKD 1000 m přes 10000 m</t>
  </si>
  <si>
    <t>752792476</t>
  </si>
  <si>
    <t>56,11*10 'Přepočtené koeficientem množství</t>
  </si>
  <si>
    <t>11</t>
  </si>
  <si>
    <t>171201221</t>
  </si>
  <si>
    <t>Poplatek za uložení na skládce (skládkovné) zeminy a kamení kód odpadu 17 05 04</t>
  </si>
  <si>
    <t>t</t>
  </si>
  <si>
    <t>1922454539</t>
  </si>
  <si>
    <t>(přebytek)*1,8</t>
  </si>
  <si>
    <t>167151101</t>
  </si>
  <si>
    <t>Nakládání výkopku z hornin třídy těžitelnosti I skupiny 1 až 3 do 100 m3</t>
  </si>
  <si>
    <t>-268213173</t>
  </si>
  <si>
    <t>(ornice)*0,1+násyp</t>
  </si>
  <si>
    <t>13</t>
  </si>
  <si>
    <t>171151131</t>
  </si>
  <si>
    <t>Uložení sypaniny z hornin nesoudržných a soudržných střídavě do násypů zhutněných strojně</t>
  </si>
  <si>
    <t>-727417103</t>
  </si>
  <si>
    <t>"násyp po odstranění štěrkové plochy:" 30*0,2</t>
  </si>
  <si>
    <t>"násyp po odstranění kamenných šlapáků:" 15*0,1</t>
  </si>
  <si>
    <t>14</t>
  </si>
  <si>
    <t>181111131</t>
  </si>
  <si>
    <t>Plošná úprava terénu do 500 m2 zemina skupiny 1 až 4 nerovnosti přes 150 do 200 mm v rovinně a svahu do 1:5</t>
  </si>
  <si>
    <t>951536020</t>
  </si>
  <si>
    <t>15</t>
  </si>
  <si>
    <t>181311103</t>
  </si>
  <si>
    <t>Rozprostření ornice tl vrstvy do 200 mm v rovině nebo ve svahu do 1:5 ručně</t>
  </si>
  <si>
    <t>205208221</t>
  </si>
  <si>
    <t>16</t>
  </si>
  <si>
    <t>181912111</t>
  </si>
  <si>
    <t>Úprava pláně v hornině třídy těžitelnosti I skupiny 3 bez zhutnění ručně</t>
  </si>
  <si>
    <t>-1221661507</t>
  </si>
  <si>
    <t>17</t>
  </si>
  <si>
    <t>181951112</t>
  </si>
  <si>
    <t>Úprava pláně v hornině třídy těžitelnosti I, skupiny 1 až 3 se zhutněním strojně</t>
  </si>
  <si>
    <t>-1440843719</t>
  </si>
  <si>
    <t>"mlatový povrch:" 61</t>
  </si>
  <si>
    <t>"žulové odseky:" 60</t>
  </si>
  <si>
    <t>"štěrkový trávník:" 70</t>
  </si>
  <si>
    <t>"kamenné šlapáky:" 11</t>
  </si>
  <si>
    <t>"obruba z ocelové pásoviny:" 0,125*125</t>
  </si>
  <si>
    <t>18</t>
  </si>
  <si>
    <t>R01.01</t>
  </si>
  <si>
    <t>Vegetační úpravy - viz samostatný rozpočet</t>
  </si>
  <si>
    <t>kus</t>
  </si>
  <si>
    <t>-89792551</t>
  </si>
  <si>
    <t>Komunikace pozemní</t>
  </si>
  <si>
    <t>19</t>
  </si>
  <si>
    <t>564851011</t>
  </si>
  <si>
    <t>Podklad ze štěrkodrtě ŠD plochy do 100 m2 tl 150 mm</t>
  </si>
  <si>
    <t>-1837453585</t>
  </si>
  <si>
    <t>20</t>
  </si>
  <si>
    <t>564861011</t>
  </si>
  <si>
    <t>Podklad ze štěrkodrtě ŠD plochy do 100 m2 tl 200 mm</t>
  </si>
  <si>
    <t>2144790450</t>
  </si>
  <si>
    <t>"mlatový povrch:" 61*2</t>
  </si>
  <si>
    <t>564871016</t>
  </si>
  <si>
    <t>Podklad ze štěrkodrtě ŠD plochy do 100 m2 tl 300 mm</t>
  </si>
  <si>
    <t>-463082804</t>
  </si>
  <si>
    <t>22</t>
  </si>
  <si>
    <t>591211111</t>
  </si>
  <si>
    <t>Kladení dlažby z žulových odseků do lože z kameniva těženého tl 50 mm</t>
  </si>
  <si>
    <t>945242183</t>
  </si>
  <si>
    <t>23</t>
  </si>
  <si>
    <t>M</t>
  </si>
  <si>
    <t>R01.02</t>
  </si>
  <si>
    <t>žulové odseky tříděné béžové</t>
  </si>
  <si>
    <t>-1718309428</t>
  </si>
  <si>
    <t>60*1,05 'Přepočtené koeficientem množství</t>
  </si>
  <si>
    <t>24</t>
  </si>
  <si>
    <t>596811220</t>
  </si>
  <si>
    <t>Kladení kamenných šlapáků pro pěší do lože z kameniva vel do 0,25 m2 plochy do 50 m2</t>
  </si>
  <si>
    <t>1444298214</t>
  </si>
  <si>
    <t>25</t>
  </si>
  <si>
    <t>R01.03</t>
  </si>
  <si>
    <t>Kamenný šlapák - štípaný přírodní kámen pískovec min tl.60mm</t>
  </si>
  <si>
    <t>2092413969</t>
  </si>
  <si>
    <t>11*1,05 'Přepočtené koeficientem množství</t>
  </si>
  <si>
    <t>26</t>
  </si>
  <si>
    <t>R01.04</t>
  </si>
  <si>
    <t>Štěrkový trávník - viz technická zpráva a výkres</t>
  </si>
  <si>
    <t>-1039155416</t>
  </si>
  <si>
    <t>27</t>
  </si>
  <si>
    <t>R01.05</t>
  </si>
  <si>
    <t>Mlatový povrch - obrusná vrchní vrstva v okrové barvě 40mm, podkladní dynamická vrstva 60mm, viz výkres a technická zpráva</t>
  </si>
  <si>
    <t>116496140</t>
  </si>
  <si>
    <t>Ostatní konstrukce a práce, bourání</t>
  </si>
  <si>
    <t>28</t>
  </si>
  <si>
    <t>916231213</t>
  </si>
  <si>
    <t>Osazení ocelového obrubníku s boční opěrou do lože z betonu prostého</t>
  </si>
  <si>
    <t>-679338570</t>
  </si>
  <si>
    <t>"obruba z ocelové pásoviny:" 125</t>
  </si>
  <si>
    <t>29</t>
  </si>
  <si>
    <t>13010312</t>
  </si>
  <si>
    <t>tyč ocelová plochá 150x5mm, zinkovaná</t>
  </si>
  <si>
    <t>1383150519</t>
  </si>
  <si>
    <t>"obruba z ocelové pásoviny:" 125*0,0063</t>
  </si>
  <si>
    <t>30</t>
  </si>
  <si>
    <t>R01.06</t>
  </si>
  <si>
    <t>tyč ocelová kruhová, D 6 mm (betonářská ocel žebírková)</t>
  </si>
  <si>
    <t>-111069844</t>
  </si>
  <si>
    <t>0,2*2*2*(125)*0,000222</t>
  </si>
  <si>
    <t>31</t>
  </si>
  <si>
    <t>919726123</t>
  </si>
  <si>
    <t>Geotextilie pro ochranu, separaci a filtraci netkaná měrná hm přes 300 do 500 g/m2</t>
  </si>
  <si>
    <t>-1064964759</t>
  </si>
  <si>
    <t>131*1,1 'Přepočtené koeficientem množství</t>
  </si>
  <si>
    <t>32</t>
  </si>
  <si>
    <t>981011111</t>
  </si>
  <si>
    <t>Demolice budov postupným rozebíráním - dřevník vč.ohniště</t>
  </si>
  <si>
    <t>1587398552</t>
  </si>
  <si>
    <t>33</t>
  </si>
  <si>
    <t>R01.07</t>
  </si>
  <si>
    <t>Oplocení v 0,6m - dubové hranoly 80x80mm dl.1,5m po 2m, uzlové pletivo pozinkované (oplocenka) viz výkres</t>
  </si>
  <si>
    <t>-18844150</t>
  </si>
  <si>
    <t>34</t>
  </si>
  <si>
    <t>R01.08</t>
  </si>
  <si>
    <t>Dvoukřídlá brána o celkové šířce 3 m a výšce 1 m, vč. spodní stavby a montáže viz grafická příloha</t>
  </si>
  <si>
    <t>1109621129</t>
  </si>
  <si>
    <t>35</t>
  </si>
  <si>
    <t>R01.09</t>
  </si>
  <si>
    <t>Montáž a dodávka trámové lavice vč.spodní stavby_x000d_
trámová lavice 3m - viz výkresy technické listy</t>
  </si>
  <si>
    <t>2068778963</t>
  </si>
  <si>
    <t>36</t>
  </si>
  <si>
    <t>R01.10</t>
  </si>
  <si>
    <t>Kamenné ohniště - viz výkres</t>
  </si>
  <si>
    <t>-1410139443</t>
  </si>
  <si>
    <t>37</t>
  </si>
  <si>
    <t>R01.11</t>
  </si>
  <si>
    <t>Montáž a dodávka herní sestavy dřevěný domeček se skluzavkou - sova vč.spodní stavby_x000d_
Dřevěný domeček se skluzavkou - sova - viz výkres</t>
  </si>
  <si>
    <t>-646040219</t>
  </si>
  <si>
    <t>38</t>
  </si>
  <si>
    <t>R01.12</t>
  </si>
  <si>
    <t>Montáž a dodávka herního prvku sedací divoké prasátko vč.spodní stavby_x000d_
Sedací divoké prasátko - viz výkres</t>
  </si>
  <si>
    <t>-2016589393</t>
  </si>
  <si>
    <t>39</t>
  </si>
  <si>
    <t>R01.13</t>
  </si>
  <si>
    <t>Montáž a dodávka herního prvku jelen vč.spodní stavby_x000d_
Jelen - viz výkres</t>
  </si>
  <si>
    <t>1671986605</t>
  </si>
  <si>
    <t>40</t>
  </si>
  <si>
    <t>R01.14</t>
  </si>
  <si>
    <t>Montáž a dodávka přírodního herního prvku trámové schody ve svahu vč.spodní stavby_x000d_
Trámové schody ve svahu - viz grafická příloha a technická zpráva</t>
  </si>
  <si>
    <t>833401999</t>
  </si>
  <si>
    <t>997</t>
  </si>
  <si>
    <t>Přesun sutě</t>
  </si>
  <si>
    <t>41</t>
  </si>
  <si>
    <t>997013631</t>
  </si>
  <si>
    <t>Poplatek za uložení na skládce (skládkovné) stavebního odpadu směsného kód odpadu 17 09 04</t>
  </si>
  <si>
    <t>1148178935</t>
  </si>
  <si>
    <t>42</t>
  </si>
  <si>
    <t>997221551</t>
  </si>
  <si>
    <t>Vodorovná doprava suti ze sypkých materiálů do 1 km</t>
  </si>
  <si>
    <t>1909423100</t>
  </si>
  <si>
    <t>43</t>
  </si>
  <si>
    <t>997221559</t>
  </si>
  <si>
    <t>Příplatek ZKD 1 km u vodorovné dopravy suti ze sypkých materiálů</t>
  </si>
  <si>
    <t>-1247874527</t>
  </si>
  <si>
    <t>108,965*19 'Přepočtené koeficientem množství</t>
  </si>
  <si>
    <t>998</t>
  </si>
  <si>
    <t>Přesun hmot</t>
  </si>
  <si>
    <t>44</t>
  </si>
  <si>
    <t>998223011</t>
  </si>
  <si>
    <t>Přesun hmot pro pozemní komunikace</t>
  </si>
  <si>
    <t>1890148213</t>
  </si>
  <si>
    <t>SEZNAM FIGUR</t>
  </si>
  <si>
    <t>Výměra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</si>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</sst>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/>
    </xf>
    <xf numFmtId="167" fontId="37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38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39</v>
      </c>
      <c r="E29" s="46"/>
      <c r="F29" s="31" t="s">
        <v>40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41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43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48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49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50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51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50</v>
      </c>
      <c r="AI60" s="41"/>
      <c r="AJ60" s="41"/>
      <c r="AK60" s="41"/>
      <c r="AL60" s="41"/>
      <c r="AM60" s="63" t="s">
        <v>51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52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53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50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51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50</v>
      </c>
      <c r="AI75" s="41"/>
      <c r="AJ75" s="41"/>
      <c r="AK75" s="41"/>
      <c r="AL75" s="41"/>
      <c r="AM75" s="63" t="s">
        <v>51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54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2024/10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Dětská skupina Hájenka - objekt č.p.188 Holešov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k.ú. Holešov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15. 7. 2024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Město Holešov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Ing. Alena Vránová</v>
      </c>
      <c r="AN89" s="70"/>
      <c r="AO89" s="70"/>
      <c r="AP89" s="70"/>
      <c r="AQ89" s="39"/>
      <c r="AR89" s="43"/>
      <c r="AS89" s="80" t="s">
        <v>55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>Ing. Alena Vránová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56</v>
      </c>
      <c r="D92" s="93"/>
      <c r="E92" s="93"/>
      <c r="F92" s="93"/>
      <c r="G92" s="93"/>
      <c r="H92" s="94"/>
      <c r="I92" s="95" t="s">
        <v>57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58</v>
      </c>
      <c r="AH92" s="93"/>
      <c r="AI92" s="93"/>
      <c r="AJ92" s="93"/>
      <c r="AK92" s="93"/>
      <c r="AL92" s="93"/>
      <c r="AM92" s="93"/>
      <c r="AN92" s="95" t="s">
        <v>59</v>
      </c>
      <c r="AO92" s="93"/>
      <c r="AP92" s="97"/>
      <c r="AQ92" s="98" t="s">
        <v>60</v>
      </c>
      <c r="AR92" s="43"/>
      <c r="AS92" s="99" t="s">
        <v>61</v>
      </c>
      <c r="AT92" s="100" t="s">
        <v>62</v>
      </c>
      <c r="AU92" s="100" t="s">
        <v>63</v>
      </c>
      <c r="AV92" s="100" t="s">
        <v>64</v>
      </c>
      <c r="AW92" s="100" t="s">
        <v>65</v>
      </c>
      <c r="AX92" s="100" t="s">
        <v>66</v>
      </c>
      <c r="AY92" s="100" t="s">
        <v>67</v>
      </c>
      <c r="AZ92" s="100" t="s">
        <v>68</v>
      </c>
      <c r="BA92" s="100" t="s">
        <v>69</v>
      </c>
      <c r="BB92" s="100" t="s">
        <v>70</v>
      </c>
      <c r="BC92" s="100" t="s">
        <v>71</v>
      </c>
      <c r="BD92" s="101" t="s">
        <v>72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73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74</v>
      </c>
      <c r="BT94" s="116" t="s">
        <v>75</v>
      </c>
      <c r="BU94" s="117" t="s">
        <v>76</v>
      </c>
      <c r="BV94" s="116" t="s">
        <v>77</v>
      </c>
      <c r="BW94" s="116" t="s">
        <v>5</v>
      </c>
      <c r="BX94" s="116" t="s">
        <v>78</v>
      </c>
      <c r="CL94" s="116" t="s">
        <v>1</v>
      </c>
    </row>
    <row r="95" s="7" customFormat="1" ht="16.5" customHeight="1">
      <c r="A95" s="118" t="s">
        <v>79</v>
      </c>
      <c r="B95" s="119"/>
      <c r="C95" s="120"/>
      <c r="D95" s="121" t="s">
        <v>80</v>
      </c>
      <c r="E95" s="121"/>
      <c r="F95" s="121"/>
      <c r="G95" s="121"/>
      <c r="H95" s="121"/>
      <c r="I95" s="122"/>
      <c r="J95" s="121" t="s">
        <v>81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'SOI 01 - Úpravy okolí'!J30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82</v>
      </c>
      <c r="AR95" s="125"/>
      <c r="AS95" s="126">
        <v>0</v>
      </c>
      <c r="AT95" s="127">
        <f>ROUND(SUM(AV95:AW95),2)</f>
        <v>0</v>
      </c>
      <c r="AU95" s="128">
        <f>'SOI 01 - Úpravy okolí'!P122</f>
        <v>0</v>
      </c>
      <c r="AV95" s="127">
        <f>'SOI 01 - Úpravy okolí'!J33</f>
        <v>0</v>
      </c>
      <c r="AW95" s="127">
        <f>'SOI 01 - Úpravy okolí'!J34</f>
        <v>0</v>
      </c>
      <c r="AX95" s="127">
        <f>'SOI 01 - Úpravy okolí'!J35</f>
        <v>0</v>
      </c>
      <c r="AY95" s="127">
        <f>'SOI 01 - Úpravy okolí'!J36</f>
        <v>0</v>
      </c>
      <c r="AZ95" s="127">
        <f>'SOI 01 - Úpravy okolí'!F33</f>
        <v>0</v>
      </c>
      <c r="BA95" s="127">
        <f>'SOI 01 - Úpravy okolí'!F34</f>
        <v>0</v>
      </c>
      <c r="BB95" s="127">
        <f>'SOI 01 - Úpravy okolí'!F35</f>
        <v>0</v>
      </c>
      <c r="BC95" s="127">
        <f>'SOI 01 - Úpravy okolí'!F36</f>
        <v>0</v>
      </c>
      <c r="BD95" s="129">
        <f>'SOI 01 - Úpravy okolí'!F37</f>
        <v>0</v>
      </c>
      <c r="BE95" s="7"/>
      <c r="BT95" s="130" t="s">
        <v>83</v>
      </c>
      <c r="BV95" s="130" t="s">
        <v>77</v>
      </c>
      <c r="BW95" s="130" t="s">
        <v>84</v>
      </c>
      <c r="BX95" s="130" t="s">
        <v>5</v>
      </c>
      <c r="CL95" s="130" t="s">
        <v>1</v>
      </c>
      <c r="CM95" s="130" t="s">
        <v>85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bZAx1jycaQx95oDQY9MT0w9qgxtOWyMQxo9jWP2MG3gdqQrKUJ96Ibcd3wSubjEnIeK4vl6An3PKGDwpITVNyg==" hashValue="V4yCz/VU0JVUJ17tM1aUnkInoOZJaxskdStADt+e5liu+5smnEbzuj456hohiKX49bXaGZT4lTEjDpVFXR3awg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I 01 - Úpravy okol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  <c r="AZ2" s="131" t="s">
        <v>86</v>
      </c>
      <c r="BA2" s="131" t="s">
        <v>1</v>
      </c>
      <c r="BB2" s="131" t="s">
        <v>1</v>
      </c>
      <c r="BC2" s="131" t="s">
        <v>87</v>
      </c>
      <c r="BD2" s="131" t="s">
        <v>85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9"/>
      <c r="AT3" s="16" t="s">
        <v>85</v>
      </c>
      <c r="AZ3" s="131" t="s">
        <v>88</v>
      </c>
      <c r="BA3" s="131" t="s">
        <v>1</v>
      </c>
      <c r="BB3" s="131" t="s">
        <v>1</v>
      </c>
      <c r="BC3" s="131" t="s">
        <v>89</v>
      </c>
      <c r="BD3" s="131" t="s">
        <v>85</v>
      </c>
    </row>
    <row r="4" s="1" customFormat="1" ht="24.96" customHeight="1">
      <c r="B4" s="19"/>
      <c r="D4" s="134" t="s">
        <v>90</v>
      </c>
      <c r="L4" s="19"/>
      <c r="M4" s="135" t="s">
        <v>10</v>
      </c>
      <c r="AT4" s="16" t="s">
        <v>4</v>
      </c>
      <c r="AZ4" s="131" t="s">
        <v>91</v>
      </c>
      <c r="BA4" s="131" t="s">
        <v>1</v>
      </c>
      <c r="BB4" s="131" t="s">
        <v>1</v>
      </c>
      <c r="BC4" s="131" t="s">
        <v>92</v>
      </c>
      <c r="BD4" s="131" t="s">
        <v>85</v>
      </c>
    </row>
    <row r="5" s="1" customFormat="1" ht="6.96" customHeight="1">
      <c r="B5" s="19"/>
      <c r="L5" s="19"/>
      <c r="AZ5" s="131" t="s">
        <v>93</v>
      </c>
      <c r="BA5" s="131" t="s">
        <v>1</v>
      </c>
      <c r="BB5" s="131" t="s">
        <v>1</v>
      </c>
      <c r="BC5" s="131" t="s">
        <v>94</v>
      </c>
      <c r="BD5" s="131" t="s">
        <v>85</v>
      </c>
    </row>
    <row r="6" s="1" customFormat="1" ht="12" customHeight="1">
      <c r="B6" s="19"/>
      <c r="D6" s="136" t="s">
        <v>16</v>
      </c>
      <c r="L6" s="19"/>
    </row>
    <row r="7" s="1" customFormat="1" ht="16.5" customHeight="1">
      <c r="B7" s="19"/>
      <c r="E7" s="137" t="str">
        <f>'Rekapitulace stavby'!K6</f>
        <v>Dětská skupina Hájenka - objekt č.p.188 Holešov</v>
      </c>
      <c r="F7" s="136"/>
      <c r="G7" s="136"/>
      <c r="H7" s="136"/>
      <c r="L7" s="19"/>
    </row>
    <row r="8" s="2" customFormat="1" ht="12" customHeight="1">
      <c r="A8" s="37"/>
      <c r="B8" s="43"/>
      <c r="C8" s="37"/>
      <c r="D8" s="136" t="s">
        <v>95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8" t="s">
        <v>96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6" t="s">
        <v>18</v>
      </c>
      <c r="E11" s="37"/>
      <c r="F11" s="139" t="s">
        <v>1</v>
      </c>
      <c r="G11" s="37"/>
      <c r="H11" s="37"/>
      <c r="I11" s="136" t="s">
        <v>19</v>
      </c>
      <c r="J11" s="139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6" t="s">
        <v>20</v>
      </c>
      <c r="E12" s="37"/>
      <c r="F12" s="139" t="s">
        <v>21</v>
      </c>
      <c r="G12" s="37"/>
      <c r="H12" s="37"/>
      <c r="I12" s="136" t="s">
        <v>22</v>
      </c>
      <c r="J12" s="140" t="str">
        <f>'Rekapitulace stavby'!AN8</f>
        <v>15. 7. 2024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6" t="s">
        <v>24</v>
      </c>
      <c r="E14" s="37"/>
      <c r="F14" s="37"/>
      <c r="G14" s="37"/>
      <c r="H14" s="37"/>
      <c r="I14" s="136" t="s">
        <v>25</v>
      </c>
      <c r="J14" s="139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9" t="s">
        <v>26</v>
      </c>
      <c r="F15" s="37"/>
      <c r="G15" s="37"/>
      <c r="H15" s="37"/>
      <c r="I15" s="136" t="s">
        <v>27</v>
      </c>
      <c r="J15" s="139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6" t="s">
        <v>28</v>
      </c>
      <c r="E17" s="37"/>
      <c r="F17" s="37"/>
      <c r="G17" s="37"/>
      <c r="H17" s="37"/>
      <c r="I17" s="136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9"/>
      <c r="G18" s="139"/>
      <c r="H18" s="139"/>
      <c r="I18" s="136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6" t="s">
        <v>30</v>
      </c>
      <c r="E20" s="37"/>
      <c r="F20" s="37"/>
      <c r="G20" s="37"/>
      <c r="H20" s="37"/>
      <c r="I20" s="136" t="s">
        <v>25</v>
      </c>
      <c r="J20" s="139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9" t="s">
        <v>31</v>
      </c>
      <c r="F21" s="37"/>
      <c r="G21" s="37"/>
      <c r="H21" s="37"/>
      <c r="I21" s="136" t="s">
        <v>27</v>
      </c>
      <c r="J21" s="139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6" t="s">
        <v>33</v>
      </c>
      <c r="E23" s="37"/>
      <c r="F23" s="37"/>
      <c r="G23" s="37"/>
      <c r="H23" s="37"/>
      <c r="I23" s="136" t="s">
        <v>25</v>
      </c>
      <c r="J23" s="139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9" t="s">
        <v>31</v>
      </c>
      <c r="F24" s="37"/>
      <c r="G24" s="37"/>
      <c r="H24" s="37"/>
      <c r="I24" s="136" t="s">
        <v>27</v>
      </c>
      <c r="J24" s="139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6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5"/>
      <c r="E29" s="145"/>
      <c r="F29" s="145"/>
      <c r="G29" s="145"/>
      <c r="H29" s="145"/>
      <c r="I29" s="145"/>
      <c r="J29" s="145"/>
      <c r="K29" s="145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6" t="s">
        <v>35</v>
      </c>
      <c r="E30" s="37"/>
      <c r="F30" s="37"/>
      <c r="G30" s="37"/>
      <c r="H30" s="37"/>
      <c r="I30" s="37"/>
      <c r="J30" s="147">
        <f>ROUND(J122,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5"/>
      <c r="E31" s="145"/>
      <c r="F31" s="145"/>
      <c r="G31" s="145"/>
      <c r="H31" s="145"/>
      <c r="I31" s="145"/>
      <c r="J31" s="145"/>
      <c r="K31" s="145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8" t="s">
        <v>37</v>
      </c>
      <c r="G32" s="37"/>
      <c r="H32" s="37"/>
      <c r="I32" s="148" t="s">
        <v>36</v>
      </c>
      <c r="J32" s="148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9" t="s">
        <v>39</v>
      </c>
      <c r="E33" s="136" t="s">
        <v>40</v>
      </c>
      <c r="F33" s="150">
        <f>ROUND((SUM(BE122:BE221)),  2)</f>
        <v>0</v>
      </c>
      <c r="G33" s="37"/>
      <c r="H33" s="37"/>
      <c r="I33" s="151">
        <v>0.20999999999999999</v>
      </c>
      <c r="J33" s="150">
        <f>ROUND(((SUM(BE122:BE221))*I33),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6" t="s">
        <v>41</v>
      </c>
      <c r="F34" s="150">
        <f>ROUND((SUM(BF122:BF221)),  2)</f>
        <v>0</v>
      </c>
      <c r="G34" s="37"/>
      <c r="H34" s="37"/>
      <c r="I34" s="151">
        <v>0.12</v>
      </c>
      <c r="J34" s="150">
        <f>ROUND(((SUM(BF122:BF221))*I34),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6" t="s">
        <v>42</v>
      </c>
      <c r="F35" s="150">
        <f>ROUND((SUM(BG122:BG221)),  2)</f>
        <v>0</v>
      </c>
      <c r="G35" s="37"/>
      <c r="H35" s="37"/>
      <c r="I35" s="151">
        <v>0.20999999999999999</v>
      </c>
      <c r="J35" s="150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6" t="s">
        <v>43</v>
      </c>
      <c r="F36" s="150">
        <f>ROUND((SUM(BH122:BH221)),  2)</f>
        <v>0</v>
      </c>
      <c r="G36" s="37"/>
      <c r="H36" s="37"/>
      <c r="I36" s="151">
        <v>0.12</v>
      </c>
      <c r="J36" s="150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6" t="s">
        <v>44</v>
      </c>
      <c r="F37" s="150">
        <f>ROUND((SUM(BI122:BI221)),  2)</f>
        <v>0</v>
      </c>
      <c r="G37" s="37"/>
      <c r="H37" s="37"/>
      <c r="I37" s="151">
        <v>0</v>
      </c>
      <c r="J37" s="15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2"/>
      <c r="D39" s="153" t="s">
        <v>45</v>
      </c>
      <c r="E39" s="154"/>
      <c r="F39" s="154"/>
      <c r="G39" s="155" t="s">
        <v>46</v>
      </c>
      <c r="H39" s="156" t="s">
        <v>47</v>
      </c>
      <c r="I39" s="154"/>
      <c r="J39" s="157">
        <f>SUM(J30:J37)</f>
        <v>0</v>
      </c>
      <c r="K39" s="158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59" t="s">
        <v>48</v>
      </c>
      <c r="E50" s="160"/>
      <c r="F50" s="160"/>
      <c r="G50" s="159" t="s">
        <v>49</v>
      </c>
      <c r="H50" s="160"/>
      <c r="I50" s="160"/>
      <c r="J50" s="160"/>
      <c r="K50" s="160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1" t="s">
        <v>50</v>
      </c>
      <c r="E61" s="162"/>
      <c r="F61" s="163" t="s">
        <v>51</v>
      </c>
      <c r="G61" s="161" t="s">
        <v>50</v>
      </c>
      <c r="H61" s="162"/>
      <c r="I61" s="162"/>
      <c r="J61" s="164" t="s">
        <v>51</v>
      </c>
      <c r="K61" s="162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59" t="s">
        <v>52</v>
      </c>
      <c r="E65" s="165"/>
      <c r="F65" s="165"/>
      <c r="G65" s="159" t="s">
        <v>53</v>
      </c>
      <c r="H65" s="165"/>
      <c r="I65" s="165"/>
      <c r="J65" s="165"/>
      <c r="K65" s="165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1" t="s">
        <v>50</v>
      </c>
      <c r="E76" s="162"/>
      <c r="F76" s="163" t="s">
        <v>51</v>
      </c>
      <c r="G76" s="161" t="s">
        <v>50</v>
      </c>
      <c r="H76" s="162"/>
      <c r="I76" s="162"/>
      <c r="J76" s="164" t="s">
        <v>51</v>
      </c>
      <c r="K76" s="162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97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0" t="str">
        <f>E7</f>
        <v>Dětská skupina Hájenka - objekt č.p.188 Holešov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95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SOI 01 - Úpravy okolí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k.ú. Holešov</v>
      </c>
      <c r="G89" s="39"/>
      <c r="H89" s="39"/>
      <c r="I89" s="31" t="s">
        <v>22</v>
      </c>
      <c r="J89" s="78" t="str">
        <f>IF(J12="","",J12)</f>
        <v>15. 7. 2024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Holešov</v>
      </c>
      <c r="G91" s="39"/>
      <c r="H91" s="39"/>
      <c r="I91" s="31" t="s">
        <v>30</v>
      </c>
      <c r="J91" s="35" t="str">
        <f>E21</f>
        <v>Ing. Alena Vránová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Ing. Alena Vránová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1" t="s">
        <v>98</v>
      </c>
      <c r="D94" s="172"/>
      <c r="E94" s="172"/>
      <c r="F94" s="172"/>
      <c r="G94" s="172"/>
      <c r="H94" s="172"/>
      <c r="I94" s="172"/>
      <c r="J94" s="173" t="s">
        <v>99</v>
      </c>
      <c r="K94" s="172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4" t="s">
        <v>100</v>
      </c>
      <c r="D96" s="39"/>
      <c r="E96" s="39"/>
      <c r="F96" s="39"/>
      <c r="G96" s="39"/>
      <c r="H96" s="39"/>
      <c r="I96" s="39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101</v>
      </c>
    </row>
    <row r="97" s="9" customFormat="1" ht="24.96" customHeight="1">
      <c r="A97" s="9"/>
      <c r="B97" s="175"/>
      <c r="C97" s="176"/>
      <c r="D97" s="177" t="s">
        <v>102</v>
      </c>
      <c r="E97" s="178"/>
      <c r="F97" s="178"/>
      <c r="G97" s="178"/>
      <c r="H97" s="178"/>
      <c r="I97" s="178"/>
      <c r="J97" s="179">
        <f>J123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103</v>
      </c>
      <c r="E98" s="184"/>
      <c r="F98" s="184"/>
      <c r="G98" s="184"/>
      <c r="H98" s="184"/>
      <c r="I98" s="184"/>
      <c r="J98" s="185">
        <f>J124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104</v>
      </c>
      <c r="E99" s="184"/>
      <c r="F99" s="184"/>
      <c r="G99" s="184"/>
      <c r="H99" s="184"/>
      <c r="I99" s="184"/>
      <c r="J99" s="185">
        <f>J171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105</v>
      </c>
      <c r="E100" s="184"/>
      <c r="F100" s="184"/>
      <c r="G100" s="184"/>
      <c r="H100" s="184"/>
      <c r="I100" s="184"/>
      <c r="J100" s="185">
        <f>J194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106</v>
      </c>
      <c r="E101" s="184"/>
      <c r="F101" s="184"/>
      <c r="G101" s="184"/>
      <c r="H101" s="184"/>
      <c r="I101" s="184"/>
      <c r="J101" s="185">
        <f>J215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107</v>
      </c>
      <c r="E102" s="184"/>
      <c r="F102" s="184"/>
      <c r="G102" s="184"/>
      <c r="H102" s="184"/>
      <c r="I102" s="184"/>
      <c r="J102" s="185">
        <f>J220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108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70" t="str">
        <f>E7</f>
        <v>Dětská skupina Hájenka - objekt č.p.188 Holešov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95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E9</f>
        <v>SOI 01 - Úpravy okolí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F12</f>
        <v>k.ú. Holešov</v>
      </c>
      <c r="G116" s="39"/>
      <c r="H116" s="39"/>
      <c r="I116" s="31" t="s">
        <v>22</v>
      </c>
      <c r="J116" s="78" t="str">
        <f>IF(J12="","",J12)</f>
        <v>15. 7. 2024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E15</f>
        <v>Město Holešov</v>
      </c>
      <c r="G118" s="39"/>
      <c r="H118" s="39"/>
      <c r="I118" s="31" t="s">
        <v>30</v>
      </c>
      <c r="J118" s="35" t="str">
        <f>E21</f>
        <v>Ing. Alena Vránová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28</v>
      </c>
      <c r="D119" s="39"/>
      <c r="E119" s="39"/>
      <c r="F119" s="26" t="str">
        <f>IF(E18="","",E18)</f>
        <v>Vyplň údaj</v>
      </c>
      <c r="G119" s="39"/>
      <c r="H119" s="39"/>
      <c r="I119" s="31" t="s">
        <v>33</v>
      </c>
      <c r="J119" s="35" t="str">
        <f>E24</f>
        <v>Ing. Alena Vránová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87"/>
      <c r="B121" s="188"/>
      <c r="C121" s="189" t="s">
        <v>109</v>
      </c>
      <c r="D121" s="190" t="s">
        <v>60</v>
      </c>
      <c r="E121" s="190" t="s">
        <v>56</v>
      </c>
      <c r="F121" s="190" t="s">
        <v>57</v>
      </c>
      <c r="G121" s="190" t="s">
        <v>110</v>
      </c>
      <c r="H121" s="190" t="s">
        <v>111</v>
      </c>
      <c r="I121" s="190" t="s">
        <v>112</v>
      </c>
      <c r="J121" s="191" t="s">
        <v>99</v>
      </c>
      <c r="K121" s="192" t="s">
        <v>113</v>
      </c>
      <c r="L121" s="193"/>
      <c r="M121" s="99" t="s">
        <v>1</v>
      </c>
      <c r="N121" s="100" t="s">
        <v>39</v>
      </c>
      <c r="O121" s="100" t="s">
        <v>114</v>
      </c>
      <c r="P121" s="100" t="s">
        <v>115</v>
      </c>
      <c r="Q121" s="100" t="s">
        <v>116</v>
      </c>
      <c r="R121" s="100" t="s">
        <v>117</v>
      </c>
      <c r="S121" s="100" t="s">
        <v>118</v>
      </c>
      <c r="T121" s="101" t="s">
        <v>119</v>
      </c>
      <c r="U121" s="187"/>
      <c r="V121" s="187"/>
      <c r="W121" s="187"/>
      <c r="X121" s="187"/>
      <c r="Y121" s="187"/>
      <c r="Z121" s="187"/>
      <c r="AA121" s="187"/>
      <c r="AB121" s="187"/>
      <c r="AC121" s="187"/>
      <c r="AD121" s="187"/>
      <c r="AE121" s="187"/>
    </row>
    <row r="122" s="2" customFormat="1" ht="22.8" customHeight="1">
      <c r="A122" s="37"/>
      <c r="B122" s="38"/>
      <c r="C122" s="106" t="s">
        <v>120</v>
      </c>
      <c r="D122" s="39"/>
      <c r="E122" s="39"/>
      <c r="F122" s="39"/>
      <c r="G122" s="39"/>
      <c r="H122" s="39"/>
      <c r="I122" s="39"/>
      <c r="J122" s="194">
        <f>BK122</f>
        <v>0</v>
      </c>
      <c r="K122" s="39"/>
      <c r="L122" s="43"/>
      <c r="M122" s="102"/>
      <c r="N122" s="195"/>
      <c r="O122" s="103"/>
      <c r="P122" s="196">
        <f>P123</f>
        <v>0</v>
      </c>
      <c r="Q122" s="103"/>
      <c r="R122" s="196">
        <f>R123</f>
        <v>45.525929000000005</v>
      </c>
      <c r="S122" s="103"/>
      <c r="T122" s="197">
        <f>T123</f>
        <v>108.965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74</v>
      </c>
      <c r="AU122" s="16" t="s">
        <v>101</v>
      </c>
      <c r="BK122" s="198">
        <f>BK123</f>
        <v>0</v>
      </c>
    </row>
    <row r="123" s="12" customFormat="1" ht="25.92" customHeight="1">
      <c r="A123" s="12"/>
      <c r="B123" s="199"/>
      <c r="C123" s="200"/>
      <c r="D123" s="201" t="s">
        <v>74</v>
      </c>
      <c r="E123" s="202" t="s">
        <v>121</v>
      </c>
      <c r="F123" s="202" t="s">
        <v>122</v>
      </c>
      <c r="G123" s="200"/>
      <c r="H123" s="200"/>
      <c r="I123" s="203"/>
      <c r="J123" s="204">
        <f>BK123</f>
        <v>0</v>
      </c>
      <c r="K123" s="200"/>
      <c r="L123" s="205"/>
      <c r="M123" s="206"/>
      <c r="N123" s="207"/>
      <c r="O123" s="207"/>
      <c r="P123" s="208">
        <f>P124+P171+P194+P215+P220</f>
        <v>0</v>
      </c>
      <c r="Q123" s="207"/>
      <c r="R123" s="208">
        <f>R124+R171+R194+R215+R220</f>
        <v>45.525929000000005</v>
      </c>
      <c r="S123" s="207"/>
      <c r="T123" s="209">
        <f>T124+T171+T194+T215+T220</f>
        <v>108.965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0" t="s">
        <v>83</v>
      </c>
      <c r="AT123" s="211" t="s">
        <v>74</v>
      </c>
      <c r="AU123" s="211" t="s">
        <v>75</v>
      </c>
      <c r="AY123" s="210" t="s">
        <v>123</v>
      </c>
      <c r="BK123" s="212">
        <f>BK124+BK171+BK194+BK215+BK220</f>
        <v>0</v>
      </c>
    </row>
    <row r="124" s="12" customFormat="1" ht="22.8" customHeight="1">
      <c r="A124" s="12"/>
      <c r="B124" s="199"/>
      <c r="C124" s="200"/>
      <c r="D124" s="201" t="s">
        <v>74</v>
      </c>
      <c r="E124" s="213" t="s">
        <v>83</v>
      </c>
      <c r="F124" s="213" t="s">
        <v>124</v>
      </c>
      <c r="G124" s="200"/>
      <c r="H124" s="200"/>
      <c r="I124" s="203"/>
      <c r="J124" s="214">
        <f>BK124</f>
        <v>0</v>
      </c>
      <c r="K124" s="200"/>
      <c r="L124" s="205"/>
      <c r="M124" s="206"/>
      <c r="N124" s="207"/>
      <c r="O124" s="207"/>
      <c r="P124" s="208">
        <f>SUM(P125:P170)</f>
        <v>0</v>
      </c>
      <c r="Q124" s="207"/>
      <c r="R124" s="208">
        <f>SUM(R125:R170)</f>
        <v>0</v>
      </c>
      <c r="S124" s="207"/>
      <c r="T124" s="209">
        <f>SUM(T125:T170)</f>
        <v>106.625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0" t="s">
        <v>83</v>
      </c>
      <c r="AT124" s="211" t="s">
        <v>74</v>
      </c>
      <c r="AU124" s="211" t="s">
        <v>83</v>
      </c>
      <c r="AY124" s="210" t="s">
        <v>123</v>
      </c>
      <c r="BK124" s="212">
        <f>SUM(BK125:BK170)</f>
        <v>0</v>
      </c>
    </row>
    <row r="125" s="2" customFormat="1" ht="24.15" customHeight="1">
      <c r="A125" s="37"/>
      <c r="B125" s="38"/>
      <c r="C125" s="215" t="s">
        <v>83</v>
      </c>
      <c r="D125" s="215" t="s">
        <v>125</v>
      </c>
      <c r="E125" s="216" t="s">
        <v>126</v>
      </c>
      <c r="F125" s="217" t="s">
        <v>127</v>
      </c>
      <c r="G125" s="218" t="s">
        <v>128</v>
      </c>
      <c r="H125" s="219">
        <v>70</v>
      </c>
      <c r="I125" s="220"/>
      <c r="J125" s="221">
        <f>ROUND(I125*H125,2)</f>
        <v>0</v>
      </c>
      <c r="K125" s="222"/>
      <c r="L125" s="43"/>
      <c r="M125" s="223" t="s">
        <v>1</v>
      </c>
      <c r="N125" s="224" t="s">
        <v>40</v>
      </c>
      <c r="O125" s="90"/>
      <c r="P125" s="225">
        <f>O125*H125</f>
        <v>0</v>
      </c>
      <c r="Q125" s="225">
        <v>0</v>
      </c>
      <c r="R125" s="225">
        <f>Q125*H125</f>
        <v>0</v>
      </c>
      <c r="S125" s="225">
        <v>0.255</v>
      </c>
      <c r="T125" s="226">
        <f>S125*H125</f>
        <v>17.850000000000001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7" t="s">
        <v>129</v>
      </c>
      <c r="AT125" s="227" t="s">
        <v>125</v>
      </c>
      <c r="AU125" s="227" t="s">
        <v>85</v>
      </c>
      <c r="AY125" s="16" t="s">
        <v>123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6" t="s">
        <v>83</v>
      </c>
      <c r="BK125" s="228">
        <f>ROUND(I125*H125,2)</f>
        <v>0</v>
      </c>
      <c r="BL125" s="16" t="s">
        <v>129</v>
      </c>
      <c r="BM125" s="227" t="s">
        <v>130</v>
      </c>
    </row>
    <row r="126" s="13" customFormat="1">
      <c r="A126" s="13"/>
      <c r="B126" s="229"/>
      <c r="C126" s="230"/>
      <c r="D126" s="231" t="s">
        <v>131</v>
      </c>
      <c r="E126" s="232" t="s">
        <v>1</v>
      </c>
      <c r="F126" s="233" t="s">
        <v>132</v>
      </c>
      <c r="G126" s="230"/>
      <c r="H126" s="234">
        <v>70</v>
      </c>
      <c r="I126" s="235"/>
      <c r="J126" s="230"/>
      <c r="K126" s="230"/>
      <c r="L126" s="236"/>
      <c r="M126" s="237"/>
      <c r="N126" s="238"/>
      <c r="O126" s="238"/>
      <c r="P126" s="238"/>
      <c r="Q126" s="238"/>
      <c r="R126" s="238"/>
      <c r="S126" s="238"/>
      <c r="T126" s="23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0" t="s">
        <v>131</v>
      </c>
      <c r="AU126" s="240" t="s">
        <v>85</v>
      </c>
      <c r="AV126" s="13" t="s">
        <v>85</v>
      </c>
      <c r="AW126" s="13" t="s">
        <v>32</v>
      </c>
      <c r="AX126" s="13" t="s">
        <v>83</v>
      </c>
      <c r="AY126" s="240" t="s">
        <v>123</v>
      </c>
    </row>
    <row r="127" s="2" customFormat="1" ht="24.15" customHeight="1">
      <c r="A127" s="37"/>
      <c r="B127" s="38"/>
      <c r="C127" s="215" t="s">
        <v>85</v>
      </c>
      <c r="D127" s="215" t="s">
        <v>125</v>
      </c>
      <c r="E127" s="216" t="s">
        <v>133</v>
      </c>
      <c r="F127" s="217" t="s">
        <v>134</v>
      </c>
      <c r="G127" s="218" t="s">
        <v>128</v>
      </c>
      <c r="H127" s="219">
        <v>15</v>
      </c>
      <c r="I127" s="220"/>
      <c r="J127" s="221">
        <f>ROUND(I127*H127,2)</f>
        <v>0</v>
      </c>
      <c r="K127" s="222"/>
      <c r="L127" s="43"/>
      <c r="M127" s="223" t="s">
        <v>1</v>
      </c>
      <c r="N127" s="224" t="s">
        <v>40</v>
      </c>
      <c r="O127" s="90"/>
      <c r="P127" s="225">
        <f>O127*H127</f>
        <v>0</v>
      </c>
      <c r="Q127" s="225">
        <v>0</v>
      </c>
      <c r="R127" s="225">
        <f>Q127*H127</f>
        <v>0</v>
      </c>
      <c r="S127" s="225">
        <v>0.23499999999999999</v>
      </c>
      <c r="T127" s="226">
        <f>S127*H127</f>
        <v>3.5249999999999999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7" t="s">
        <v>129</v>
      </c>
      <c r="AT127" s="227" t="s">
        <v>125</v>
      </c>
      <c r="AU127" s="227" t="s">
        <v>85</v>
      </c>
      <c r="AY127" s="16" t="s">
        <v>123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6" t="s">
        <v>83</v>
      </c>
      <c r="BK127" s="228">
        <f>ROUND(I127*H127,2)</f>
        <v>0</v>
      </c>
      <c r="BL127" s="16" t="s">
        <v>129</v>
      </c>
      <c r="BM127" s="227" t="s">
        <v>135</v>
      </c>
    </row>
    <row r="128" s="13" customFormat="1">
      <c r="A128" s="13"/>
      <c r="B128" s="229"/>
      <c r="C128" s="230"/>
      <c r="D128" s="231" t="s">
        <v>131</v>
      </c>
      <c r="E128" s="232" t="s">
        <v>1</v>
      </c>
      <c r="F128" s="233" t="s">
        <v>136</v>
      </c>
      <c r="G128" s="230"/>
      <c r="H128" s="234">
        <v>15</v>
      </c>
      <c r="I128" s="235"/>
      <c r="J128" s="230"/>
      <c r="K128" s="230"/>
      <c r="L128" s="236"/>
      <c r="M128" s="237"/>
      <c r="N128" s="238"/>
      <c r="O128" s="238"/>
      <c r="P128" s="238"/>
      <c r="Q128" s="238"/>
      <c r="R128" s="238"/>
      <c r="S128" s="238"/>
      <c r="T128" s="23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0" t="s">
        <v>131</v>
      </c>
      <c r="AU128" s="240" t="s">
        <v>85</v>
      </c>
      <c r="AV128" s="13" t="s">
        <v>85</v>
      </c>
      <c r="AW128" s="13" t="s">
        <v>32</v>
      </c>
      <c r="AX128" s="13" t="s">
        <v>83</v>
      </c>
      <c r="AY128" s="240" t="s">
        <v>123</v>
      </c>
    </row>
    <row r="129" s="2" customFormat="1" ht="24.15" customHeight="1">
      <c r="A129" s="37"/>
      <c r="B129" s="38"/>
      <c r="C129" s="215" t="s">
        <v>137</v>
      </c>
      <c r="D129" s="215" t="s">
        <v>125</v>
      </c>
      <c r="E129" s="216" t="s">
        <v>138</v>
      </c>
      <c r="F129" s="217" t="s">
        <v>139</v>
      </c>
      <c r="G129" s="218" t="s">
        <v>128</v>
      </c>
      <c r="H129" s="219">
        <v>85</v>
      </c>
      <c r="I129" s="220"/>
      <c r="J129" s="221">
        <f>ROUND(I129*H129,2)</f>
        <v>0</v>
      </c>
      <c r="K129" s="222"/>
      <c r="L129" s="43"/>
      <c r="M129" s="223" t="s">
        <v>1</v>
      </c>
      <c r="N129" s="224" t="s">
        <v>40</v>
      </c>
      <c r="O129" s="90"/>
      <c r="P129" s="225">
        <f>O129*H129</f>
        <v>0</v>
      </c>
      <c r="Q129" s="225">
        <v>0</v>
      </c>
      <c r="R129" s="225">
        <f>Q129*H129</f>
        <v>0</v>
      </c>
      <c r="S129" s="225">
        <v>0.17000000000000001</v>
      </c>
      <c r="T129" s="226">
        <f>S129*H129</f>
        <v>14.450000000000001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7" t="s">
        <v>129</v>
      </c>
      <c r="AT129" s="227" t="s">
        <v>125</v>
      </c>
      <c r="AU129" s="227" t="s">
        <v>85</v>
      </c>
      <c r="AY129" s="16" t="s">
        <v>123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6" t="s">
        <v>83</v>
      </c>
      <c r="BK129" s="228">
        <f>ROUND(I129*H129,2)</f>
        <v>0</v>
      </c>
      <c r="BL129" s="16" t="s">
        <v>129</v>
      </c>
      <c r="BM129" s="227" t="s">
        <v>140</v>
      </c>
    </row>
    <row r="130" s="13" customFormat="1">
      <c r="A130" s="13"/>
      <c r="B130" s="229"/>
      <c r="C130" s="230"/>
      <c r="D130" s="231" t="s">
        <v>131</v>
      </c>
      <c r="E130" s="232" t="s">
        <v>1</v>
      </c>
      <c r="F130" s="233" t="s">
        <v>132</v>
      </c>
      <c r="G130" s="230"/>
      <c r="H130" s="234">
        <v>70</v>
      </c>
      <c r="I130" s="235"/>
      <c r="J130" s="230"/>
      <c r="K130" s="230"/>
      <c r="L130" s="236"/>
      <c r="M130" s="237"/>
      <c r="N130" s="238"/>
      <c r="O130" s="238"/>
      <c r="P130" s="238"/>
      <c r="Q130" s="238"/>
      <c r="R130" s="238"/>
      <c r="S130" s="238"/>
      <c r="T130" s="23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0" t="s">
        <v>131</v>
      </c>
      <c r="AU130" s="240" t="s">
        <v>85</v>
      </c>
      <c r="AV130" s="13" t="s">
        <v>85</v>
      </c>
      <c r="AW130" s="13" t="s">
        <v>32</v>
      </c>
      <c r="AX130" s="13" t="s">
        <v>75</v>
      </c>
      <c r="AY130" s="240" t="s">
        <v>123</v>
      </c>
    </row>
    <row r="131" s="13" customFormat="1">
      <c r="A131" s="13"/>
      <c r="B131" s="229"/>
      <c r="C131" s="230"/>
      <c r="D131" s="231" t="s">
        <v>131</v>
      </c>
      <c r="E131" s="232" t="s">
        <v>1</v>
      </c>
      <c r="F131" s="233" t="s">
        <v>136</v>
      </c>
      <c r="G131" s="230"/>
      <c r="H131" s="234">
        <v>15</v>
      </c>
      <c r="I131" s="235"/>
      <c r="J131" s="230"/>
      <c r="K131" s="230"/>
      <c r="L131" s="236"/>
      <c r="M131" s="237"/>
      <c r="N131" s="238"/>
      <c r="O131" s="238"/>
      <c r="P131" s="238"/>
      <c r="Q131" s="238"/>
      <c r="R131" s="238"/>
      <c r="S131" s="238"/>
      <c r="T131" s="23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0" t="s">
        <v>131</v>
      </c>
      <c r="AU131" s="240" t="s">
        <v>85</v>
      </c>
      <c r="AV131" s="13" t="s">
        <v>85</v>
      </c>
      <c r="AW131" s="13" t="s">
        <v>32</v>
      </c>
      <c r="AX131" s="13" t="s">
        <v>75</v>
      </c>
      <c r="AY131" s="240" t="s">
        <v>123</v>
      </c>
    </row>
    <row r="132" s="14" customFormat="1">
      <c r="A132" s="14"/>
      <c r="B132" s="241"/>
      <c r="C132" s="242"/>
      <c r="D132" s="231" t="s">
        <v>131</v>
      </c>
      <c r="E132" s="243" t="s">
        <v>1</v>
      </c>
      <c r="F132" s="244" t="s">
        <v>141</v>
      </c>
      <c r="G132" s="242"/>
      <c r="H132" s="245">
        <v>85</v>
      </c>
      <c r="I132" s="246"/>
      <c r="J132" s="242"/>
      <c r="K132" s="242"/>
      <c r="L132" s="247"/>
      <c r="M132" s="248"/>
      <c r="N132" s="249"/>
      <c r="O132" s="249"/>
      <c r="P132" s="249"/>
      <c r="Q132" s="249"/>
      <c r="R132" s="249"/>
      <c r="S132" s="249"/>
      <c r="T132" s="25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1" t="s">
        <v>131</v>
      </c>
      <c r="AU132" s="251" t="s">
        <v>85</v>
      </c>
      <c r="AV132" s="14" t="s">
        <v>129</v>
      </c>
      <c r="AW132" s="14" t="s">
        <v>32</v>
      </c>
      <c r="AX132" s="14" t="s">
        <v>83</v>
      </c>
      <c r="AY132" s="251" t="s">
        <v>123</v>
      </c>
    </row>
    <row r="133" s="2" customFormat="1" ht="33" customHeight="1">
      <c r="A133" s="37"/>
      <c r="B133" s="38"/>
      <c r="C133" s="215" t="s">
        <v>129</v>
      </c>
      <c r="D133" s="215" t="s">
        <v>125</v>
      </c>
      <c r="E133" s="216" t="s">
        <v>142</v>
      </c>
      <c r="F133" s="217" t="s">
        <v>143</v>
      </c>
      <c r="G133" s="218" t="s">
        <v>128</v>
      </c>
      <c r="H133" s="219">
        <v>140</v>
      </c>
      <c r="I133" s="220"/>
      <c r="J133" s="221">
        <f>ROUND(I133*H133,2)</f>
        <v>0</v>
      </c>
      <c r="K133" s="222"/>
      <c r="L133" s="43"/>
      <c r="M133" s="223" t="s">
        <v>1</v>
      </c>
      <c r="N133" s="224" t="s">
        <v>40</v>
      </c>
      <c r="O133" s="90"/>
      <c r="P133" s="225">
        <f>O133*H133</f>
        <v>0</v>
      </c>
      <c r="Q133" s="225">
        <v>0</v>
      </c>
      <c r="R133" s="225">
        <f>Q133*H133</f>
        <v>0</v>
      </c>
      <c r="S133" s="225">
        <v>0.44</v>
      </c>
      <c r="T133" s="226">
        <f>S133*H133</f>
        <v>61.600000000000001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7" t="s">
        <v>129</v>
      </c>
      <c r="AT133" s="227" t="s">
        <v>125</v>
      </c>
      <c r="AU133" s="227" t="s">
        <v>85</v>
      </c>
      <c r="AY133" s="16" t="s">
        <v>123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6" t="s">
        <v>83</v>
      </c>
      <c r="BK133" s="228">
        <f>ROUND(I133*H133,2)</f>
        <v>0</v>
      </c>
      <c r="BL133" s="16" t="s">
        <v>129</v>
      </c>
      <c r="BM133" s="227" t="s">
        <v>144</v>
      </c>
    </row>
    <row r="134" s="13" customFormat="1">
      <c r="A134" s="13"/>
      <c r="B134" s="229"/>
      <c r="C134" s="230"/>
      <c r="D134" s="231" t="s">
        <v>131</v>
      </c>
      <c r="E134" s="232" t="s">
        <v>1</v>
      </c>
      <c r="F134" s="233" t="s">
        <v>145</v>
      </c>
      <c r="G134" s="230"/>
      <c r="H134" s="234">
        <v>140</v>
      </c>
      <c r="I134" s="235"/>
      <c r="J134" s="230"/>
      <c r="K134" s="230"/>
      <c r="L134" s="236"/>
      <c r="M134" s="237"/>
      <c r="N134" s="238"/>
      <c r="O134" s="238"/>
      <c r="P134" s="238"/>
      <c r="Q134" s="238"/>
      <c r="R134" s="238"/>
      <c r="S134" s="238"/>
      <c r="T134" s="23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0" t="s">
        <v>131</v>
      </c>
      <c r="AU134" s="240" t="s">
        <v>85</v>
      </c>
      <c r="AV134" s="13" t="s">
        <v>85</v>
      </c>
      <c r="AW134" s="13" t="s">
        <v>32</v>
      </c>
      <c r="AX134" s="13" t="s">
        <v>83</v>
      </c>
      <c r="AY134" s="240" t="s">
        <v>123</v>
      </c>
    </row>
    <row r="135" s="2" customFormat="1" ht="16.5" customHeight="1">
      <c r="A135" s="37"/>
      <c r="B135" s="38"/>
      <c r="C135" s="215" t="s">
        <v>146</v>
      </c>
      <c r="D135" s="215" t="s">
        <v>125</v>
      </c>
      <c r="E135" s="216" t="s">
        <v>147</v>
      </c>
      <c r="F135" s="217" t="s">
        <v>148</v>
      </c>
      <c r="G135" s="218" t="s">
        <v>149</v>
      </c>
      <c r="H135" s="219">
        <v>40</v>
      </c>
      <c r="I135" s="220"/>
      <c r="J135" s="221">
        <f>ROUND(I135*H135,2)</f>
        <v>0</v>
      </c>
      <c r="K135" s="222"/>
      <c r="L135" s="43"/>
      <c r="M135" s="223" t="s">
        <v>1</v>
      </c>
      <c r="N135" s="224" t="s">
        <v>40</v>
      </c>
      <c r="O135" s="90"/>
      <c r="P135" s="225">
        <f>O135*H135</f>
        <v>0</v>
      </c>
      <c r="Q135" s="225">
        <v>0</v>
      </c>
      <c r="R135" s="225">
        <f>Q135*H135</f>
        <v>0</v>
      </c>
      <c r="S135" s="225">
        <v>0.23000000000000001</v>
      </c>
      <c r="T135" s="226">
        <f>S135*H135</f>
        <v>9.2000000000000011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7" t="s">
        <v>129</v>
      </c>
      <c r="AT135" s="227" t="s">
        <v>125</v>
      </c>
      <c r="AU135" s="227" t="s">
        <v>85</v>
      </c>
      <c r="AY135" s="16" t="s">
        <v>123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6" t="s">
        <v>83</v>
      </c>
      <c r="BK135" s="228">
        <f>ROUND(I135*H135,2)</f>
        <v>0</v>
      </c>
      <c r="BL135" s="16" t="s">
        <v>129</v>
      </c>
      <c r="BM135" s="227" t="s">
        <v>150</v>
      </c>
    </row>
    <row r="136" s="2" customFormat="1" ht="16.5" customHeight="1">
      <c r="A136" s="37"/>
      <c r="B136" s="38"/>
      <c r="C136" s="215" t="s">
        <v>151</v>
      </c>
      <c r="D136" s="215" t="s">
        <v>125</v>
      </c>
      <c r="E136" s="216" t="s">
        <v>152</v>
      </c>
      <c r="F136" s="217" t="s">
        <v>153</v>
      </c>
      <c r="G136" s="218" t="s">
        <v>128</v>
      </c>
      <c r="H136" s="219">
        <v>180</v>
      </c>
      <c r="I136" s="220"/>
      <c r="J136" s="221">
        <f>ROUND(I136*H136,2)</f>
        <v>0</v>
      </c>
      <c r="K136" s="222"/>
      <c r="L136" s="43"/>
      <c r="M136" s="223" t="s">
        <v>1</v>
      </c>
      <c r="N136" s="224" t="s">
        <v>40</v>
      </c>
      <c r="O136" s="90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7" t="s">
        <v>129</v>
      </c>
      <c r="AT136" s="227" t="s">
        <v>125</v>
      </c>
      <c r="AU136" s="227" t="s">
        <v>85</v>
      </c>
      <c r="AY136" s="16" t="s">
        <v>123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6" t="s">
        <v>83</v>
      </c>
      <c r="BK136" s="228">
        <f>ROUND(I136*H136,2)</f>
        <v>0</v>
      </c>
      <c r="BL136" s="16" t="s">
        <v>129</v>
      </c>
      <c r="BM136" s="227" t="s">
        <v>154</v>
      </c>
    </row>
    <row r="137" s="13" customFormat="1">
      <c r="A137" s="13"/>
      <c r="B137" s="229"/>
      <c r="C137" s="230"/>
      <c r="D137" s="231" t="s">
        <v>131</v>
      </c>
      <c r="E137" s="232" t="s">
        <v>86</v>
      </c>
      <c r="F137" s="233" t="s">
        <v>155</v>
      </c>
      <c r="G137" s="230"/>
      <c r="H137" s="234">
        <v>180</v>
      </c>
      <c r="I137" s="235"/>
      <c r="J137" s="230"/>
      <c r="K137" s="230"/>
      <c r="L137" s="236"/>
      <c r="M137" s="237"/>
      <c r="N137" s="238"/>
      <c r="O137" s="238"/>
      <c r="P137" s="238"/>
      <c r="Q137" s="238"/>
      <c r="R137" s="238"/>
      <c r="S137" s="238"/>
      <c r="T137" s="23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0" t="s">
        <v>131</v>
      </c>
      <c r="AU137" s="240" t="s">
        <v>85</v>
      </c>
      <c r="AV137" s="13" t="s">
        <v>85</v>
      </c>
      <c r="AW137" s="13" t="s">
        <v>32</v>
      </c>
      <c r="AX137" s="13" t="s">
        <v>83</v>
      </c>
      <c r="AY137" s="240" t="s">
        <v>123</v>
      </c>
    </row>
    <row r="138" s="2" customFormat="1" ht="33" customHeight="1">
      <c r="A138" s="37"/>
      <c r="B138" s="38"/>
      <c r="C138" s="215" t="s">
        <v>156</v>
      </c>
      <c r="D138" s="215" t="s">
        <v>125</v>
      </c>
      <c r="E138" s="216" t="s">
        <v>157</v>
      </c>
      <c r="F138" s="217" t="s">
        <v>158</v>
      </c>
      <c r="G138" s="218" t="s">
        <v>159</v>
      </c>
      <c r="H138" s="219">
        <v>63.609999999999999</v>
      </c>
      <c r="I138" s="220"/>
      <c r="J138" s="221">
        <f>ROUND(I138*H138,2)</f>
        <v>0</v>
      </c>
      <c r="K138" s="222"/>
      <c r="L138" s="43"/>
      <c r="M138" s="223" t="s">
        <v>1</v>
      </c>
      <c r="N138" s="224" t="s">
        <v>40</v>
      </c>
      <c r="O138" s="90"/>
      <c r="P138" s="225">
        <f>O138*H138</f>
        <v>0</v>
      </c>
      <c r="Q138" s="225">
        <v>0</v>
      </c>
      <c r="R138" s="225">
        <f>Q138*H138</f>
        <v>0</v>
      </c>
      <c r="S138" s="225">
        <v>0</v>
      </c>
      <c r="T138" s="226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7" t="s">
        <v>129</v>
      </c>
      <c r="AT138" s="227" t="s">
        <v>125</v>
      </c>
      <c r="AU138" s="227" t="s">
        <v>85</v>
      </c>
      <c r="AY138" s="16" t="s">
        <v>123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6" t="s">
        <v>83</v>
      </c>
      <c r="BK138" s="228">
        <f>ROUND(I138*H138,2)</f>
        <v>0</v>
      </c>
      <c r="BL138" s="16" t="s">
        <v>129</v>
      </c>
      <c r="BM138" s="227" t="s">
        <v>160</v>
      </c>
    </row>
    <row r="139" s="13" customFormat="1">
      <c r="A139" s="13"/>
      <c r="B139" s="229"/>
      <c r="C139" s="230"/>
      <c r="D139" s="231" t="s">
        <v>131</v>
      </c>
      <c r="E139" s="232" t="s">
        <v>1</v>
      </c>
      <c r="F139" s="233" t="s">
        <v>161</v>
      </c>
      <c r="G139" s="230"/>
      <c r="H139" s="234">
        <v>24.399999999999999</v>
      </c>
      <c r="I139" s="235"/>
      <c r="J139" s="230"/>
      <c r="K139" s="230"/>
      <c r="L139" s="236"/>
      <c r="M139" s="237"/>
      <c r="N139" s="238"/>
      <c r="O139" s="238"/>
      <c r="P139" s="238"/>
      <c r="Q139" s="238"/>
      <c r="R139" s="238"/>
      <c r="S139" s="238"/>
      <c r="T139" s="23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0" t="s">
        <v>131</v>
      </c>
      <c r="AU139" s="240" t="s">
        <v>85</v>
      </c>
      <c r="AV139" s="13" t="s">
        <v>85</v>
      </c>
      <c r="AW139" s="13" t="s">
        <v>32</v>
      </c>
      <c r="AX139" s="13" t="s">
        <v>75</v>
      </c>
      <c r="AY139" s="240" t="s">
        <v>123</v>
      </c>
    </row>
    <row r="140" s="13" customFormat="1">
      <c r="A140" s="13"/>
      <c r="B140" s="229"/>
      <c r="C140" s="230"/>
      <c r="D140" s="231" t="s">
        <v>131</v>
      </c>
      <c r="E140" s="232" t="s">
        <v>1</v>
      </c>
      <c r="F140" s="233" t="s">
        <v>162</v>
      </c>
      <c r="G140" s="230"/>
      <c r="H140" s="234">
        <v>12</v>
      </c>
      <c r="I140" s="235"/>
      <c r="J140" s="230"/>
      <c r="K140" s="230"/>
      <c r="L140" s="236"/>
      <c r="M140" s="237"/>
      <c r="N140" s="238"/>
      <c r="O140" s="238"/>
      <c r="P140" s="238"/>
      <c r="Q140" s="238"/>
      <c r="R140" s="238"/>
      <c r="S140" s="238"/>
      <c r="T140" s="23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0" t="s">
        <v>131</v>
      </c>
      <c r="AU140" s="240" t="s">
        <v>85</v>
      </c>
      <c r="AV140" s="13" t="s">
        <v>85</v>
      </c>
      <c r="AW140" s="13" t="s">
        <v>32</v>
      </c>
      <c r="AX140" s="13" t="s">
        <v>75</v>
      </c>
      <c r="AY140" s="240" t="s">
        <v>123</v>
      </c>
    </row>
    <row r="141" s="13" customFormat="1">
      <c r="A141" s="13"/>
      <c r="B141" s="229"/>
      <c r="C141" s="230"/>
      <c r="D141" s="231" t="s">
        <v>131</v>
      </c>
      <c r="E141" s="232" t="s">
        <v>1</v>
      </c>
      <c r="F141" s="233" t="s">
        <v>163</v>
      </c>
      <c r="G141" s="230"/>
      <c r="H141" s="234">
        <v>21</v>
      </c>
      <c r="I141" s="235"/>
      <c r="J141" s="230"/>
      <c r="K141" s="230"/>
      <c r="L141" s="236"/>
      <c r="M141" s="237"/>
      <c r="N141" s="238"/>
      <c r="O141" s="238"/>
      <c r="P141" s="238"/>
      <c r="Q141" s="238"/>
      <c r="R141" s="238"/>
      <c r="S141" s="238"/>
      <c r="T141" s="23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0" t="s">
        <v>131</v>
      </c>
      <c r="AU141" s="240" t="s">
        <v>85</v>
      </c>
      <c r="AV141" s="13" t="s">
        <v>85</v>
      </c>
      <c r="AW141" s="13" t="s">
        <v>32</v>
      </c>
      <c r="AX141" s="13" t="s">
        <v>75</v>
      </c>
      <c r="AY141" s="240" t="s">
        <v>123</v>
      </c>
    </row>
    <row r="142" s="13" customFormat="1">
      <c r="A142" s="13"/>
      <c r="B142" s="229"/>
      <c r="C142" s="230"/>
      <c r="D142" s="231" t="s">
        <v>131</v>
      </c>
      <c r="E142" s="232" t="s">
        <v>1</v>
      </c>
      <c r="F142" s="233" t="s">
        <v>164</v>
      </c>
      <c r="G142" s="230"/>
      <c r="H142" s="234">
        <v>1.21</v>
      </c>
      <c r="I142" s="235"/>
      <c r="J142" s="230"/>
      <c r="K142" s="230"/>
      <c r="L142" s="236"/>
      <c r="M142" s="237"/>
      <c r="N142" s="238"/>
      <c r="O142" s="238"/>
      <c r="P142" s="238"/>
      <c r="Q142" s="238"/>
      <c r="R142" s="238"/>
      <c r="S142" s="238"/>
      <c r="T142" s="23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0" t="s">
        <v>131</v>
      </c>
      <c r="AU142" s="240" t="s">
        <v>85</v>
      </c>
      <c r="AV142" s="13" t="s">
        <v>85</v>
      </c>
      <c r="AW142" s="13" t="s">
        <v>32</v>
      </c>
      <c r="AX142" s="13" t="s">
        <v>75</v>
      </c>
      <c r="AY142" s="240" t="s">
        <v>123</v>
      </c>
    </row>
    <row r="143" s="13" customFormat="1">
      <c r="A143" s="13"/>
      <c r="B143" s="229"/>
      <c r="C143" s="230"/>
      <c r="D143" s="231" t="s">
        <v>131</v>
      </c>
      <c r="E143" s="232" t="s">
        <v>1</v>
      </c>
      <c r="F143" s="233" t="s">
        <v>165</v>
      </c>
      <c r="G143" s="230"/>
      <c r="H143" s="234">
        <v>5</v>
      </c>
      <c r="I143" s="235"/>
      <c r="J143" s="230"/>
      <c r="K143" s="230"/>
      <c r="L143" s="236"/>
      <c r="M143" s="237"/>
      <c r="N143" s="238"/>
      <c r="O143" s="238"/>
      <c r="P143" s="238"/>
      <c r="Q143" s="238"/>
      <c r="R143" s="238"/>
      <c r="S143" s="238"/>
      <c r="T143" s="23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0" t="s">
        <v>131</v>
      </c>
      <c r="AU143" s="240" t="s">
        <v>85</v>
      </c>
      <c r="AV143" s="13" t="s">
        <v>85</v>
      </c>
      <c r="AW143" s="13" t="s">
        <v>32</v>
      </c>
      <c r="AX143" s="13" t="s">
        <v>75</v>
      </c>
      <c r="AY143" s="240" t="s">
        <v>123</v>
      </c>
    </row>
    <row r="144" s="14" customFormat="1">
      <c r="A144" s="14"/>
      <c r="B144" s="241"/>
      <c r="C144" s="242"/>
      <c r="D144" s="231" t="s">
        <v>131</v>
      </c>
      <c r="E144" s="243" t="s">
        <v>88</v>
      </c>
      <c r="F144" s="244" t="s">
        <v>141</v>
      </c>
      <c r="G144" s="242"/>
      <c r="H144" s="245">
        <v>63.609999999999999</v>
      </c>
      <c r="I144" s="246"/>
      <c r="J144" s="242"/>
      <c r="K144" s="242"/>
      <c r="L144" s="247"/>
      <c r="M144" s="248"/>
      <c r="N144" s="249"/>
      <c r="O144" s="249"/>
      <c r="P144" s="249"/>
      <c r="Q144" s="249"/>
      <c r="R144" s="249"/>
      <c r="S144" s="249"/>
      <c r="T144" s="25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1" t="s">
        <v>131</v>
      </c>
      <c r="AU144" s="251" t="s">
        <v>85</v>
      </c>
      <c r="AV144" s="14" t="s">
        <v>129</v>
      </c>
      <c r="AW144" s="14" t="s">
        <v>32</v>
      </c>
      <c r="AX144" s="14" t="s">
        <v>83</v>
      </c>
      <c r="AY144" s="251" t="s">
        <v>123</v>
      </c>
    </row>
    <row r="145" s="2" customFormat="1" ht="37.8" customHeight="1">
      <c r="A145" s="37"/>
      <c r="B145" s="38"/>
      <c r="C145" s="215" t="s">
        <v>166</v>
      </c>
      <c r="D145" s="215" t="s">
        <v>125</v>
      </c>
      <c r="E145" s="216" t="s">
        <v>167</v>
      </c>
      <c r="F145" s="217" t="s">
        <v>168</v>
      </c>
      <c r="G145" s="218" t="s">
        <v>159</v>
      </c>
      <c r="H145" s="219">
        <v>51</v>
      </c>
      <c r="I145" s="220"/>
      <c r="J145" s="221">
        <f>ROUND(I145*H145,2)</f>
        <v>0</v>
      </c>
      <c r="K145" s="222"/>
      <c r="L145" s="43"/>
      <c r="M145" s="223" t="s">
        <v>1</v>
      </c>
      <c r="N145" s="224" t="s">
        <v>40</v>
      </c>
      <c r="O145" s="90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7" t="s">
        <v>129</v>
      </c>
      <c r="AT145" s="227" t="s">
        <v>125</v>
      </c>
      <c r="AU145" s="227" t="s">
        <v>85</v>
      </c>
      <c r="AY145" s="16" t="s">
        <v>123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6" t="s">
        <v>83</v>
      </c>
      <c r="BK145" s="228">
        <f>ROUND(I145*H145,2)</f>
        <v>0</v>
      </c>
      <c r="BL145" s="16" t="s">
        <v>129</v>
      </c>
      <c r="BM145" s="227" t="s">
        <v>169</v>
      </c>
    </row>
    <row r="146" s="13" customFormat="1">
      <c r="A146" s="13"/>
      <c r="B146" s="229"/>
      <c r="C146" s="230"/>
      <c r="D146" s="231" t="s">
        <v>131</v>
      </c>
      <c r="E146" s="232" t="s">
        <v>1</v>
      </c>
      <c r="F146" s="233" t="s">
        <v>170</v>
      </c>
      <c r="G146" s="230"/>
      <c r="H146" s="234">
        <v>51</v>
      </c>
      <c r="I146" s="235"/>
      <c r="J146" s="230"/>
      <c r="K146" s="230"/>
      <c r="L146" s="236"/>
      <c r="M146" s="237"/>
      <c r="N146" s="238"/>
      <c r="O146" s="238"/>
      <c r="P146" s="238"/>
      <c r="Q146" s="238"/>
      <c r="R146" s="238"/>
      <c r="S146" s="238"/>
      <c r="T146" s="23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0" t="s">
        <v>131</v>
      </c>
      <c r="AU146" s="240" t="s">
        <v>85</v>
      </c>
      <c r="AV146" s="13" t="s">
        <v>85</v>
      </c>
      <c r="AW146" s="13" t="s">
        <v>32</v>
      </c>
      <c r="AX146" s="13" t="s">
        <v>83</v>
      </c>
      <c r="AY146" s="240" t="s">
        <v>123</v>
      </c>
    </row>
    <row r="147" s="2" customFormat="1" ht="33" customHeight="1">
      <c r="A147" s="37"/>
      <c r="B147" s="38"/>
      <c r="C147" s="215" t="s">
        <v>171</v>
      </c>
      <c r="D147" s="215" t="s">
        <v>125</v>
      </c>
      <c r="E147" s="216" t="s">
        <v>172</v>
      </c>
      <c r="F147" s="217" t="s">
        <v>173</v>
      </c>
      <c r="G147" s="218" t="s">
        <v>159</v>
      </c>
      <c r="H147" s="219">
        <v>56.109999999999999</v>
      </c>
      <c r="I147" s="220"/>
      <c r="J147" s="221">
        <f>ROUND(I147*H147,2)</f>
        <v>0</v>
      </c>
      <c r="K147" s="222"/>
      <c r="L147" s="43"/>
      <c r="M147" s="223" t="s">
        <v>1</v>
      </c>
      <c r="N147" s="224" t="s">
        <v>40</v>
      </c>
      <c r="O147" s="90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7" t="s">
        <v>129</v>
      </c>
      <c r="AT147" s="227" t="s">
        <v>125</v>
      </c>
      <c r="AU147" s="227" t="s">
        <v>85</v>
      </c>
      <c r="AY147" s="16" t="s">
        <v>123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6" t="s">
        <v>83</v>
      </c>
      <c r="BK147" s="228">
        <f>ROUND(I147*H147,2)</f>
        <v>0</v>
      </c>
      <c r="BL147" s="16" t="s">
        <v>129</v>
      </c>
      <c r="BM147" s="227" t="s">
        <v>174</v>
      </c>
    </row>
    <row r="148" s="13" customFormat="1">
      <c r="A148" s="13"/>
      <c r="B148" s="229"/>
      <c r="C148" s="230"/>
      <c r="D148" s="231" t="s">
        <v>131</v>
      </c>
      <c r="E148" s="232" t="s">
        <v>91</v>
      </c>
      <c r="F148" s="233" t="s">
        <v>175</v>
      </c>
      <c r="G148" s="230"/>
      <c r="H148" s="234">
        <v>56.109999999999999</v>
      </c>
      <c r="I148" s="235"/>
      <c r="J148" s="230"/>
      <c r="K148" s="230"/>
      <c r="L148" s="236"/>
      <c r="M148" s="237"/>
      <c r="N148" s="238"/>
      <c r="O148" s="238"/>
      <c r="P148" s="238"/>
      <c r="Q148" s="238"/>
      <c r="R148" s="238"/>
      <c r="S148" s="238"/>
      <c r="T148" s="23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0" t="s">
        <v>131</v>
      </c>
      <c r="AU148" s="240" t="s">
        <v>85</v>
      </c>
      <c r="AV148" s="13" t="s">
        <v>85</v>
      </c>
      <c r="AW148" s="13" t="s">
        <v>32</v>
      </c>
      <c r="AX148" s="13" t="s">
        <v>83</v>
      </c>
      <c r="AY148" s="240" t="s">
        <v>123</v>
      </c>
    </row>
    <row r="149" s="2" customFormat="1" ht="37.8" customHeight="1">
      <c r="A149" s="37"/>
      <c r="B149" s="38"/>
      <c r="C149" s="215" t="s">
        <v>176</v>
      </c>
      <c r="D149" s="215" t="s">
        <v>125</v>
      </c>
      <c r="E149" s="216" t="s">
        <v>177</v>
      </c>
      <c r="F149" s="217" t="s">
        <v>178</v>
      </c>
      <c r="G149" s="218" t="s">
        <v>159</v>
      </c>
      <c r="H149" s="219">
        <v>561.10000000000002</v>
      </c>
      <c r="I149" s="220"/>
      <c r="J149" s="221">
        <f>ROUND(I149*H149,2)</f>
        <v>0</v>
      </c>
      <c r="K149" s="222"/>
      <c r="L149" s="43"/>
      <c r="M149" s="223" t="s">
        <v>1</v>
      </c>
      <c r="N149" s="224" t="s">
        <v>40</v>
      </c>
      <c r="O149" s="90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7" t="s">
        <v>129</v>
      </c>
      <c r="AT149" s="227" t="s">
        <v>125</v>
      </c>
      <c r="AU149" s="227" t="s">
        <v>85</v>
      </c>
      <c r="AY149" s="16" t="s">
        <v>123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6" t="s">
        <v>83</v>
      </c>
      <c r="BK149" s="228">
        <f>ROUND(I149*H149,2)</f>
        <v>0</v>
      </c>
      <c r="BL149" s="16" t="s">
        <v>129</v>
      </c>
      <c r="BM149" s="227" t="s">
        <v>179</v>
      </c>
    </row>
    <row r="150" s="13" customFormat="1">
      <c r="A150" s="13"/>
      <c r="B150" s="229"/>
      <c r="C150" s="230"/>
      <c r="D150" s="231" t="s">
        <v>131</v>
      </c>
      <c r="E150" s="232" t="s">
        <v>1</v>
      </c>
      <c r="F150" s="233" t="s">
        <v>91</v>
      </c>
      <c r="G150" s="230"/>
      <c r="H150" s="234">
        <v>56.109999999999999</v>
      </c>
      <c r="I150" s="235"/>
      <c r="J150" s="230"/>
      <c r="K150" s="230"/>
      <c r="L150" s="236"/>
      <c r="M150" s="237"/>
      <c r="N150" s="238"/>
      <c r="O150" s="238"/>
      <c r="P150" s="238"/>
      <c r="Q150" s="238"/>
      <c r="R150" s="238"/>
      <c r="S150" s="238"/>
      <c r="T150" s="23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0" t="s">
        <v>131</v>
      </c>
      <c r="AU150" s="240" t="s">
        <v>85</v>
      </c>
      <c r="AV150" s="13" t="s">
        <v>85</v>
      </c>
      <c r="AW150" s="13" t="s">
        <v>32</v>
      </c>
      <c r="AX150" s="13" t="s">
        <v>83</v>
      </c>
      <c r="AY150" s="240" t="s">
        <v>123</v>
      </c>
    </row>
    <row r="151" s="13" customFormat="1">
      <c r="A151" s="13"/>
      <c r="B151" s="229"/>
      <c r="C151" s="230"/>
      <c r="D151" s="231" t="s">
        <v>131</v>
      </c>
      <c r="E151" s="230"/>
      <c r="F151" s="233" t="s">
        <v>180</v>
      </c>
      <c r="G151" s="230"/>
      <c r="H151" s="234">
        <v>561.10000000000002</v>
      </c>
      <c r="I151" s="235"/>
      <c r="J151" s="230"/>
      <c r="K151" s="230"/>
      <c r="L151" s="236"/>
      <c r="M151" s="237"/>
      <c r="N151" s="238"/>
      <c r="O151" s="238"/>
      <c r="P151" s="238"/>
      <c r="Q151" s="238"/>
      <c r="R151" s="238"/>
      <c r="S151" s="238"/>
      <c r="T151" s="23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0" t="s">
        <v>131</v>
      </c>
      <c r="AU151" s="240" t="s">
        <v>85</v>
      </c>
      <c r="AV151" s="13" t="s">
        <v>85</v>
      </c>
      <c r="AW151" s="13" t="s">
        <v>4</v>
      </c>
      <c r="AX151" s="13" t="s">
        <v>83</v>
      </c>
      <c r="AY151" s="240" t="s">
        <v>123</v>
      </c>
    </row>
    <row r="152" s="2" customFormat="1" ht="24.15" customHeight="1">
      <c r="A152" s="37"/>
      <c r="B152" s="38"/>
      <c r="C152" s="215" t="s">
        <v>181</v>
      </c>
      <c r="D152" s="215" t="s">
        <v>125</v>
      </c>
      <c r="E152" s="216" t="s">
        <v>182</v>
      </c>
      <c r="F152" s="217" t="s">
        <v>183</v>
      </c>
      <c r="G152" s="218" t="s">
        <v>184</v>
      </c>
      <c r="H152" s="219">
        <v>100.99800000000001</v>
      </c>
      <c r="I152" s="220"/>
      <c r="J152" s="221">
        <f>ROUND(I152*H152,2)</f>
        <v>0</v>
      </c>
      <c r="K152" s="222"/>
      <c r="L152" s="43"/>
      <c r="M152" s="223" t="s">
        <v>1</v>
      </c>
      <c r="N152" s="224" t="s">
        <v>40</v>
      </c>
      <c r="O152" s="90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7" t="s">
        <v>129</v>
      </c>
      <c r="AT152" s="227" t="s">
        <v>125</v>
      </c>
      <c r="AU152" s="227" t="s">
        <v>85</v>
      </c>
      <c r="AY152" s="16" t="s">
        <v>123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6" t="s">
        <v>83</v>
      </c>
      <c r="BK152" s="228">
        <f>ROUND(I152*H152,2)</f>
        <v>0</v>
      </c>
      <c r="BL152" s="16" t="s">
        <v>129</v>
      </c>
      <c r="BM152" s="227" t="s">
        <v>185</v>
      </c>
    </row>
    <row r="153" s="13" customFormat="1">
      <c r="A153" s="13"/>
      <c r="B153" s="229"/>
      <c r="C153" s="230"/>
      <c r="D153" s="231" t="s">
        <v>131</v>
      </c>
      <c r="E153" s="232" t="s">
        <v>1</v>
      </c>
      <c r="F153" s="233" t="s">
        <v>186</v>
      </c>
      <c r="G153" s="230"/>
      <c r="H153" s="234">
        <v>100.99800000000001</v>
      </c>
      <c r="I153" s="235"/>
      <c r="J153" s="230"/>
      <c r="K153" s="230"/>
      <c r="L153" s="236"/>
      <c r="M153" s="237"/>
      <c r="N153" s="238"/>
      <c r="O153" s="238"/>
      <c r="P153" s="238"/>
      <c r="Q153" s="238"/>
      <c r="R153" s="238"/>
      <c r="S153" s="238"/>
      <c r="T153" s="23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0" t="s">
        <v>131</v>
      </c>
      <c r="AU153" s="240" t="s">
        <v>85</v>
      </c>
      <c r="AV153" s="13" t="s">
        <v>85</v>
      </c>
      <c r="AW153" s="13" t="s">
        <v>32</v>
      </c>
      <c r="AX153" s="13" t="s">
        <v>75</v>
      </c>
      <c r="AY153" s="240" t="s">
        <v>123</v>
      </c>
    </row>
    <row r="154" s="2" customFormat="1" ht="24.15" customHeight="1">
      <c r="A154" s="37"/>
      <c r="B154" s="38"/>
      <c r="C154" s="215" t="s">
        <v>8</v>
      </c>
      <c r="D154" s="215" t="s">
        <v>125</v>
      </c>
      <c r="E154" s="216" t="s">
        <v>187</v>
      </c>
      <c r="F154" s="217" t="s">
        <v>188</v>
      </c>
      <c r="G154" s="218" t="s">
        <v>159</v>
      </c>
      <c r="H154" s="219">
        <v>25.5</v>
      </c>
      <c r="I154" s="220"/>
      <c r="J154" s="221">
        <f>ROUND(I154*H154,2)</f>
        <v>0</v>
      </c>
      <c r="K154" s="222"/>
      <c r="L154" s="43"/>
      <c r="M154" s="223" t="s">
        <v>1</v>
      </c>
      <c r="N154" s="224" t="s">
        <v>40</v>
      </c>
      <c r="O154" s="90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7" t="s">
        <v>129</v>
      </c>
      <c r="AT154" s="227" t="s">
        <v>125</v>
      </c>
      <c r="AU154" s="227" t="s">
        <v>85</v>
      </c>
      <c r="AY154" s="16" t="s">
        <v>123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6" t="s">
        <v>83</v>
      </c>
      <c r="BK154" s="228">
        <f>ROUND(I154*H154,2)</f>
        <v>0</v>
      </c>
      <c r="BL154" s="16" t="s">
        <v>129</v>
      </c>
      <c r="BM154" s="227" t="s">
        <v>189</v>
      </c>
    </row>
    <row r="155" s="13" customFormat="1">
      <c r="A155" s="13"/>
      <c r="B155" s="229"/>
      <c r="C155" s="230"/>
      <c r="D155" s="231" t="s">
        <v>131</v>
      </c>
      <c r="E155" s="232" t="s">
        <v>1</v>
      </c>
      <c r="F155" s="233" t="s">
        <v>190</v>
      </c>
      <c r="G155" s="230"/>
      <c r="H155" s="234">
        <v>25.5</v>
      </c>
      <c r="I155" s="235"/>
      <c r="J155" s="230"/>
      <c r="K155" s="230"/>
      <c r="L155" s="236"/>
      <c r="M155" s="237"/>
      <c r="N155" s="238"/>
      <c r="O155" s="238"/>
      <c r="P155" s="238"/>
      <c r="Q155" s="238"/>
      <c r="R155" s="238"/>
      <c r="S155" s="238"/>
      <c r="T155" s="23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0" t="s">
        <v>131</v>
      </c>
      <c r="AU155" s="240" t="s">
        <v>85</v>
      </c>
      <c r="AV155" s="13" t="s">
        <v>85</v>
      </c>
      <c r="AW155" s="13" t="s">
        <v>32</v>
      </c>
      <c r="AX155" s="13" t="s">
        <v>83</v>
      </c>
      <c r="AY155" s="240" t="s">
        <v>123</v>
      </c>
    </row>
    <row r="156" s="2" customFormat="1" ht="24.15" customHeight="1">
      <c r="A156" s="37"/>
      <c r="B156" s="38"/>
      <c r="C156" s="215" t="s">
        <v>191</v>
      </c>
      <c r="D156" s="215" t="s">
        <v>125</v>
      </c>
      <c r="E156" s="216" t="s">
        <v>192</v>
      </c>
      <c r="F156" s="217" t="s">
        <v>193</v>
      </c>
      <c r="G156" s="218" t="s">
        <v>159</v>
      </c>
      <c r="H156" s="219">
        <v>7.5</v>
      </c>
      <c r="I156" s="220"/>
      <c r="J156" s="221">
        <f>ROUND(I156*H156,2)</f>
        <v>0</v>
      </c>
      <c r="K156" s="222"/>
      <c r="L156" s="43"/>
      <c r="M156" s="223" t="s">
        <v>1</v>
      </c>
      <c r="N156" s="224" t="s">
        <v>40</v>
      </c>
      <c r="O156" s="90"/>
      <c r="P156" s="225">
        <f>O156*H156</f>
        <v>0</v>
      </c>
      <c r="Q156" s="225">
        <v>0</v>
      </c>
      <c r="R156" s="225">
        <f>Q156*H156</f>
        <v>0</v>
      </c>
      <c r="S156" s="225">
        <v>0</v>
      </c>
      <c r="T156" s="226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7" t="s">
        <v>129</v>
      </c>
      <c r="AT156" s="227" t="s">
        <v>125</v>
      </c>
      <c r="AU156" s="227" t="s">
        <v>85</v>
      </c>
      <c r="AY156" s="16" t="s">
        <v>123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6" t="s">
        <v>83</v>
      </c>
      <c r="BK156" s="228">
        <f>ROUND(I156*H156,2)</f>
        <v>0</v>
      </c>
      <c r="BL156" s="16" t="s">
        <v>129</v>
      </c>
      <c r="BM156" s="227" t="s">
        <v>194</v>
      </c>
    </row>
    <row r="157" s="13" customFormat="1">
      <c r="A157" s="13"/>
      <c r="B157" s="229"/>
      <c r="C157" s="230"/>
      <c r="D157" s="231" t="s">
        <v>131</v>
      </c>
      <c r="E157" s="232" t="s">
        <v>1</v>
      </c>
      <c r="F157" s="233" t="s">
        <v>195</v>
      </c>
      <c r="G157" s="230"/>
      <c r="H157" s="234">
        <v>6</v>
      </c>
      <c r="I157" s="235"/>
      <c r="J157" s="230"/>
      <c r="K157" s="230"/>
      <c r="L157" s="236"/>
      <c r="M157" s="237"/>
      <c r="N157" s="238"/>
      <c r="O157" s="238"/>
      <c r="P157" s="238"/>
      <c r="Q157" s="238"/>
      <c r="R157" s="238"/>
      <c r="S157" s="238"/>
      <c r="T157" s="23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0" t="s">
        <v>131</v>
      </c>
      <c r="AU157" s="240" t="s">
        <v>85</v>
      </c>
      <c r="AV157" s="13" t="s">
        <v>85</v>
      </c>
      <c r="AW157" s="13" t="s">
        <v>32</v>
      </c>
      <c r="AX157" s="13" t="s">
        <v>75</v>
      </c>
      <c r="AY157" s="240" t="s">
        <v>123</v>
      </c>
    </row>
    <row r="158" s="13" customFormat="1">
      <c r="A158" s="13"/>
      <c r="B158" s="229"/>
      <c r="C158" s="230"/>
      <c r="D158" s="231" t="s">
        <v>131</v>
      </c>
      <c r="E158" s="232" t="s">
        <v>1</v>
      </c>
      <c r="F158" s="233" t="s">
        <v>196</v>
      </c>
      <c r="G158" s="230"/>
      <c r="H158" s="234">
        <v>1.5</v>
      </c>
      <c r="I158" s="235"/>
      <c r="J158" s="230"/>
      <c r="K158" s="230"/>
      <c r="L158" s="236"/>
      <c r="M158" s="237"/>
      <c r="N158" s="238"/>
      <c r="O158" s="238"/>
      <c r="P158" s="238"/>
      <c r="Q158" s="238"/>
      <c r="R158" s="238"/>
      <c r="S158" s="238"/>
      <c r="T158" s="23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0" t="s">
        <v>131</v>
      </c>
      <c r="AU158" s="240" t="s">
        <v>85</v>
      </c>
      <c r="AV158" s="13" t="s">
        <v>85</v>
      </c>
      <c r="AW158" s="13" t="s">
        <v>32</v>
      </c>
      <c r="AX158" s="13" t="s">
        <v>75</v>
      </c>
      <c r="AY158" s="240" t="s">
        <v>123</v>
      </c>
    </row>
    <row r="159" s="2" customFormat="1" ht="37.8" customHeight="1">
      <c r="A159" s="37"/>
      <c r="B159" s="38"/>
      <c r="C159" s="215" t="s">
        <v>197</v>
      </c>
      <c r="D159" s="215" t="s">
        <v>125</v>
      </c>
      <c r="E159" s="216" t="s">
        <v>198</v>
      </c>
      <c r="F159" s="217" t="s">
        <v>199</v>
      </c>
      <c r="G159" s="218" t="s">
        <v>128</v>
      </c>
      <c r="H159" s="219">
        <v>350</v>
      </c>
      <c r="I159" s="220"/>
      <c r="J159" s="221">
        <f>ROUND(I159*H159,2)</f>
        <v>0</v>
      </c>
      <c r="K159" s="222"/>
      <c r="L159" s="43"/>
      <c r="M159" s="223" t="s">
        <v>1</v>
      </c>
      <c r="N159" s="224" t="s">
        <v>40</v>
      </c>
      <c r="O159" s="90"/>
      <c r="P159" s="225">
        <f>O159*H159</f>
        <v>0</v>
      </c>
      <c r="Q159" s="225">
        <v>0</v>
      </c>
      <c r="R159" s="225">
        <f>Q159*H159</f>
        <v>0</v>
      </c>
      <c r="S159" s="225">
        <v>0</v>
      </c>
      <c r="T159" s="226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7" t="s">
        <v>129</v>
      </c>
      <c r="AT159" s="227" t="s">
        <v>125</v>
      </c>
      <c r="AU159" s="227" t="s">
        <v>85</v>
      </c>
      <c r="AY159" s="16" t="s">
        <v>123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6" t="s">
        <v>83</v>
      </c>
      <c r="BK159" s="228">
        <f>ROUND(I159*H159,2)</f>
        <v>0</v>
      </c>
      <c r="BL159" s="16" t="s">
        <v>129</v>
      </c>
      <c r="BM159" s="227" t="s">
        <v>200</v>
      </c>
    </row>
    <row r="160" s="2" customFormat="1" ht="24.15" customHeight="1">
      <c r="A160" s="37"/>
      <c r="B160" s="38"/>
      <c r="C160" s="215" t="s">
        <v>201</v>
      </c>
      <c r="D160" s="215" t="s">
        <v>125</v>
      </c>
      <c r="E160" s="216" t="s">
        <v>202</v>
      </c>
      <c r="F160" s="217" t="s">
        <v>203</v>
      </c>
      <c r="G160" s="218" t="s">
        <v>128</v>
      </c>
      <c r="H160" s="219">
        <v>180</v>
      </c>
      <c r="I160" s="220"/>
      <c r="J160" s="221">
        <f>ROUND(I160*H160,2)</f>
        <v>0</v>
      </c>
      <c r="K160" s="222"/>
      <c r="L160" s="43"/>
      <c r="M160" s="223" t="s">
        <v>1</v>
      </c>
      <c r="N160" s="224" t="s">
        <v>40</v>
      </c>
      <c r="O160" s="90"/>
      <c r="P160" s="225">
        <f>O160*H160</f>
        <v>0</v>
      </c>
      <c r="Q160" s="225">
        <v>0</v>
      </c>
      <c r="R160" s="225">
        <f>Q160*H160</f>
        <v>0</v>
      </c>
      <c r="S160" s="225">
        <v>0</v>
      </c>
      <c r="T160" s="226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7" t="s">
        <v>129</v>
      </c>
      <c r="AT160" s="227" t="s">
        <v>125</v>
      </c>
      <c r="AU160" s="227" t="s">
        <v>85</v>
      </c>
      <c r="AY160" s="16" t="s">
        <v>123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6" t="s">
        <v>83</v>
      </c>
      <c r="BK160" s="228">
        <f>ROUND(I160*H160,2)</f>
        <v>0</v>
      </c>
      <c r="BL160" s="16" t="s">
        <v>129</v>
      </c>
      <c r="BM160" s="227" t="s">
        <v>204</v>
      </c>
    </row>
    <row r="161" s="13" customFormat="1">
      <c r="A161" s="13"/>
      <c r="B161" s="229"/>
      <c r="C161" s="230"/>
      <c r="D161" s="231" t="s">
        <v>131</v>
      </c>
      <c r="E161" s="232" t="s">
        <v>1</v>
      </c>
      <c r="F161" s="233" t="s">
        <v>86</v>
      </c>
      <c r="G161" s="230"/>
      <c r="H161" s="234">
        <v>180</v>
      </c>
      <c r="I161" s="235"/>
      <c r="J161" s="230"/>
      <c r="K161" s="230"/>
      <c r="L161" s="236"/>
      <c r="M161" s="237"/>
      <c r="N161" s="238"/>
      <c r="O161" s="238"/>
      <c r="P161" s="238"/>
      <c r="Q161" s="238"/>
      <c r="R161" s="238"/>
      <c r="S161" s="238"/>
      <c r="T161" s="23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0" t="s">
        <v>131</v>
      </c>
      <c r="AU161" s="240" t="s">
        <v>85</v>
      </c>
      <c r="AV161" s="13" t="s">
        <v>85</v>
      </c>
      <c r="AW161" s="13" t="s">
        <v>32</v>
      </c>
      <c r="AX161" s="13" t="s">
        <v>83</v>
      </c>
      <c r="AY161" s="240" t="s">
        <v>123</v>
      </c>
    </row>
    <row r="162" s="2" customFormat="1" ht="24.15" customHeight="1">
      <c r="A162" s="37"/>
      <c r="B162" s="38"/>
      <c r="C162" s="215" t="s">
        <v>205</v>
      </c>
      <c r="D162" s="215" t="s">
        <v>125</v>
      </c>
      <c r="E162" s="216" t="s">
        <v>206</v>
      </c>
      <c r="F162" s="217" t="s">
        <v>207</v>
      </c>
      <c r="G162" s="218" t="s">
        <v>128</v>
      </c>
      <c r="H162" s="219">
        <v>860</v>
      </c>
      <c r="I162" s="220"/>
      <c r="J162" s="221">
        <f>ROUND(I162*H162,2)</f>
        <v>0</v>
      </c>
      <c r="K162" s="222"/>
      <c r="L162" s="43"/>
      <c r="M162" s="223" t="s">
        <v>1</v>
      </c>
      <c r="N162" s="224" t="s">
        <v>40</v>
      </c>
      <c r="O162" s="90"/>
      <c r="P162" s="225">
        <f>O162*H162</f>
        <v>0</v>
      </c>
      <c r="Q162" s="225">
        <v>0</v>
      </c>
      <c r="R162" s="225">
        <f>Q162*H162</f>
        <v>0</v>
      </c>
      <c r="S162" s="225">
        <v>0</v>
      </c>
      <c r="T162" s="226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7" t="s">
        <v>129</v>
      </c>
      <c r="AT162" s="227" t="s">
        <v>125</v>
      </c>
      <c r="AU162" s="227" t="s">
        <v>85</v>
      </c>
      <c r="AY162" s="16" t="s">
        <v>123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6" t="s">
        <v>83</v>
      </c>
      <c r="BK162" s="228">
        <f>ROUND(I162*H162,2)</f>
        <v>0</v>
      </c>
      <c r="BL162" s="16" t="s">
        <v>129</v>
      </c>
      <c r="BM162" s="227" t="s">
        <v>208</v>
      </c>
    </row>
    <row r="163" s="2" customFormat="1" ht="24.15" customHeight="1">
      <c r="A163" s="37"/>
      <c r="B163" s="38"/>
      <c r="C163" s="215" t="s">
        <v>209</v>
      </c>
      <c r="D163" s="215" t="s">
        <v>125</v>
      </c>
      <c r="E163" s="216" t="s">
        <v>210</v>
      </c>
      <c r="F163" s="217" t="s">
        <v>211</v>
      </c>
      <c r="G163" s="218" t="s">
        <v>128</v>
      </c>
      <c r="H163" s="219">
        <v>217.625</v>
      </c>
      <c r="I163" s="220"/>
      <c r="J163" s="221">
        <f>ROUND(I163*H163,2)</f>
        <v>0</v>
      </c>
      <c r="K163" s="222"/>
      <c r="L163" s="43"/>
      <c r="M163" s="223" t="s">
        <v>1</v>
      </c>
      <c r="N163" s="224" t="s">
        <v>40</v>
      </c>
      <c r="O163" s="90"/>
      <c r="P163" s="225">
        <f>O163*H163</f>
        <v>0</v>
      </c>
      <c r="Q163" s="225">
        <v>0</v>
      </c>
      <c r="R163" s="225">
        <f>Q163*H163</f>
        <v>0</v>
      </c>
      <c r="S163" s="225">
        <v>0</v>
      </c>
      <c r="T163" s="226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7" t="s">
        <v>129</v>
      </c>
      <c r="AT163" s="227" t="s">
        <v>125</v>
      </c>
      <c r="AU163" s="227" t="s">
        <v>85</v>
      </c>
      <c r="AY163" s="16" t="s">
        <v>123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6" t="s">
        <v>83</v>
      </c>
      <c r="BK163" s="228">
        <f>ROUND(I163*H163,2)</f>
        <v>0</v>
      </c>
      <c r="BL163" s="16" t="s">
        <v>129</v>
      </c>
      <c r="BM163" s="227" t="s">
        <v>212</v>
      </c>
    </row>
    <row r="164" s="13" customFormat="1">
      <c r="A164" s="13"/>
      <c r="B164" s="229"/>
      <c r="C164" s="230"/>
      <c r="D164" s="231" t="s">
        <v>131</v>
      </c>
      <c r="E164" s="232" t="s">
        <v>1</v>
      </c>
      <c r="F164" s="233" t="s">
        <v>213</v>
      </c>
      <c r="G164" s="230"/>
      <c r="H164" s="234">
        <v>61</v>
      </c>
      <c r="I164" s="235"/>
      <c r="J164" s="230"/>
      <c r="K164" s="230"/>
      <c r="L164" s="236"/>
      <c r="M164" s="237"/>
      <c r="N164" s="238"/>
      <c r="O164" s="238"/>
      <c r="P164" s="238"/>
      <c r="Q164" s="238"/>
      <c r="R164" s="238"/>
      <c r="S164" s="238"/>
      <c r="T164" s="23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0" t="s">
        <v>131</v>
      </c>
      <c r="AU164" s="240" t="s">
        <v>85</v>
      </c>
      <c r="AV164" s="13" t="s">
        <v>85</v>
      </c>
      <c r="AW164" s="13" t="s">
        <v>32</v>
      </c>
      <c r="AX164" s="13" t="s">
        <v>75</v>
      </c>
      <c r="AY164" s="240" t="s">
        <v>123</v>
      </c>
    </row>
    <row r="165" s="13" customFormat="1">
      <c r="A165" s="13"/>
      <c r="B165" s="229"/>
      <c r="C165" s="230"/>
      <c r="D165" s="231" t="s">
        <v>131</v>
      </c>
      <c r="E165" s="232" t="s">
        <v>1</v>
      </c>
      <c r="F165" s="233" t="s">
        <v>214</v>
      </c>
      <c r="G165" s="230"/>
      <c r="H165" s="234">
        <v>60</v>
      </c>
      <c r="I165" s="235"/>
      <c r="J165" s="230"/>
      <c r="K165" s="230"/>
      <c r="L165" s="236"/>
      <c r="M165" s="237"/>
      <c r="N165" s="238"/>
      <c r="O165" s="238"/>
      <c r="P165" s="238"/>
      <c r="Q165" s="238"/>
      <c r="R165" s="238"/>
      <c r="S165" s="238"/>
      <c r="T165" s="23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0" t="s">
        <v>131</v>
      </c>
      <c r="AU165" s="240" t="s">
        <v>85</v>
      </c>
      <c r="AV165" s="13" t="s">
        <v>85</v>
      </c>
      <c r="AW165" s="13" t="s">
        <v>32</v>
      </c>
      <c r="AX165" s="13" t="s">
        <v>75</v>
      </c>
      <c r="AY165" s="240" t="s">
        <v>123</v>
      </c>
    </row>
    <row r="166" s="13" customFormat="1">
      <c r="A166" s="13"/>
      <c r="B166" s="229"/>
      <c r="C166" s="230"/>
      <c r="D166" s="231" t="s">
        <v>131</v>
      </c>
      <c r="E166" s="232" t="s">
        <v>1</v>
      </c>
      <c r="F166" s="233" t="s">
        <v>215</v>
      </c>
      <c r="G166" s="230"/>
      <c r="H166" s="234">
        <v>70</v>
      </c>
      <c r="I166" s="235"/>
      <c r="J166" s="230"/>
      <c r="K166" s="230"/>
      <c r="L166" s="236"/>
      <c r="M166" s="237"/>
      <c r="N166" s="238"/>
      <c r="O166" s="238"/>
      <c r="P166" s="238"/>
      <c r="Q166" s="238"/>
      <c r="R166" s="238"/>
      <c r="S166" s="238"/>
      <c r="T166" s="23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0" t="s">
        <v>131</v>
      </c>
      <c r="AU166" s="240" t="s">
        <v>85</v>
      </c>
      <c r="AV166" s="13" t="s">
        <v>85</v>
      </c>
      <c r="AW166" s="13" t="s">
        <v>32</v>
      </c>
      <c r="AX166" s="13" t="s">
        <v>75</v>
      </c>
      <c r="AY166" s="240" t="s">
        <v>123</v>
      </c>
    </row>
    <row r="167" s="13" customFormat="1">
      <c r="A167" s="13"/>
      <c r="B167" s="229"/>
      <c r="C167" s="230"/>
      <c r="D167" s="231" t="s">
        <v>131</v>
      </c>
      <c r="E167" s="232" t="s">
        <v>1</v>
      </c>
      <c r="F167" s="233" t="s">
        <v>216</v>
      </c>
      <c r="G167" s="230"/>
      <c r="H167" s="234">
        <v>11</v>
      </c>
      <c r="I167" s="235"/>
      <c r="J167" s="230"/>
      <c r="K167" s="230"/>
      <c r="L167" s="236"/>
      <c r="M167" s="237"/>
      <c r="N167" s="238"/>
      <c r="O167" s="238"/>
      <c r="P167" s="238"/>
      <c r="Q167" s="238"/>
      <c r="R167" s="238"/>
      <c r="S167" s="238"/>
      <c r="T167" s="23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0" t="s">
        <v>131</v>
      </c>
      <c r="AU167" s="240" t="s">
        <v>85</v>
      </c>
      <c r="AV167" s="13" t="s">
        <v>85</v>
      </c>
      <c r="AW167" s="13" t="s">
        <v>32</v>
      </c>
      <c r="AX167" s="13" t="s">
        <v>75</v>
      </c>
      <c r="AY167" s="240" t="s">
        <v>123</v>
      </c>
    </row>
    <row r="168" s="13" customFormat="1">
      <c r="A168" s="13"/>
      <c r="B168" s="229"/>
      <c r="C168" s="230"/>
      <c r="D168" s="231" t="s">
        <v>131</v>
      </c>
      <c r="E168" s="232" t="s">
        <v>1</v>
      </c>
      <c r="F168" s="233" t="s">
        <v>217</v>
      </c>
      <c r="G168" s="230"/>
      <c r="H168" s="234">
        <v>15.625</v>
      </c>
      <c r="I168" s="235"/>
      <c r="J168" s="230"/>
      <c r="K168" s="230"/>
      <c r="L168" s="236"/>
      <c r="M168" s="237"/>
      <c r="N168" s="238"/>
      <c r="O168" s="238"/>
      <c r="P168" s="238"/>
      <c r="Q168" s="238"/>
      <c r="R168" s="238"/>
      <c r="S168" s="238"/>
      <c r="T168" s="23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0" t="s">
        <v>131</v>
      </c>
      <c r="AU168" s="240" t="s">
        <v>85</v>
      </c>
      <c r="AV168" s="13" t="s">
        <v>85</v>
      </c>
      <c r="AW168" s="13" t="s">
        <v>32</v>
      </c>
      <c r="AX168" s="13" t="s">
        <v>75</v>
      </c>
      <c r="AY168" s="240" t="s">
        <v>123</v>
      </c>
    </row>
    <row r="169" s="14" customFormat="1">
      <c r="A169" s="14"/>
      <c r="B169" s="241"/>
      <c r="C169" s="242"/>
      <c r="D169" s="231" t="s">
        <v>131</v>
      </c>
      <c r="E169" s="243" t="s">
        <v>1</v>
      </c>
      <c r="F169" s="244" t="s">
        <v>141</v>
      </c>
      <c r="G169" s="242"/>
      <c r="H169" s="245">
        <v>217.625</v>
      </c>
      <c r="I169" s="246"/>
      <c r="J169" s="242"/>
      <c r="K169" s="242"/>
      <c r="L169" s="247"/>
      <c r="M169" s="248"/>
      <c r="N169" s="249"/>
      <c r="O169" s="249"/>
      <c r="P169" s="249"/>
      <c r="Q169" s="249"/>
      <c r="R169" s="249"/>
      <c r="S169" s="249"/>
      <c r="T169" s="250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1" t="s">
        <v>131</v>
      </c>
      <c r="AU169" s="251" t="s">
        <v>85</v>
      </c>
      <c r="AV169" s="14" t="s">
        <v>129</v>
      </c>
      <c r="AW169" s="14" t="s">
        <v>32</v>
      </c>
      <c r="AX169" s="14" t="s">
        <v>83</v>
      </c>
      <c r="AY169" s="251" t="s">
        <v>123</v>
      </c>
    </row>
    <row r="170" s="2" customFormat="1" ht="16.5" customHeight="1">
      <c r="A170" s="37"/>
      <c r="B170" s="38"/>
      <c r="C170" s="215" t="s">
        <v>218</v>
      </c>
      <c r="D170" s="215" t="s">
        <v>125</v>
      </c>
      <c r="E170" s="216" t="s">
        <v>219</v>
      </c>
      <c r="F170" s="217" t="s">
        <v>220</v>
      </c>
      <c r="G170" s="218" t="s">
        <v>221</v>
      </c>
      <c r="H170" s="219">
        <v>1</v>
      </c>
      <c r="I170" s="220"/>
      <c r="J170" s="221">
        <f>ROUND(I170*H170,2)</f>
        <v>0</v>
      </c>
      <c r="K170" s="222"/>
      <c r="L170" s="43"/>
      <c r="M170" s="223" t="s">
        <v>1</v>
      </c>
      <c r="N170" s="224" t="s">
        <v>40</v>
      </c>
      <c r="O170" s="90"/>
      <c r="P170" s="225">
        <f>O170*H170</f>
        <v>0</v>
      </c>
      <c r="Q170" s="225">
        <v>0</v>
      </c>
      <c r="R170" s="225">
        <f>Q170*H170</f>
        <v>0</v>
      </c>
      <c r="S170" s="225">
        <v>0</v>
      </c>
      <c r="T170" s="226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7" t="s">
        <v>129</v>
      </c>
      <c r="AT170" s="227" t="s">
        <v>125</v>
      </c>
      <c r="AU170" s="227" t="s">
        <v>85</v>
      </c>
      <c r="AY170" s="16" t="s">
        <v>123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6" t="s">
        <v>83</v>
      </c>
      <c r="BK170" s="228">
        <f>ROUND(I170*H170,2)</f>
        <v>0</v>
      </c>
      <c r="BL170" s="16" t="s">
        <v>129</v>
      </c>
      <c r="BM170" s="227" t="s">
        <v>222</v>
      </c>
    </row>
    <row r="171" s="12" customFormat="1" ht="22.8" customHeight="1">
      <c r="A171" s="12"/>
      <c r="B171" s="199"/>
      <c r="C171" s="200"/>
      <c r="D171" s="201" t="s">
        <v>74</v>
      </c>
      <c r="E171" s="213" t="s">
        <v>146</v>
      </c>
      <c r="F171" s="213" t="s">
        <v>223</v>
      </c>
      <c r="G171" s="200"/>
      <c r="H171" s="200"/>
      <c r="I171" s="203"/>
      <c r="J171" s="214">
        <f>BK171</f>
        <v>0</v>
      </c>
      <c r="K171" s="200"/>
      <c r="L171" s="205"/>
      <c r="M171" s="206"/>
      <c r="N171" s="207"/>
      <c r="O171" s="207"/>
      <c r="P171" s="208">
        <f>SUM(P172:P193)</f>
        <v>0</v>
      </c>
      <c r="Q171" s="207"/>
      <c r="R171" s="208">
        <f>SUM(R172:R193)</f>
        <v>28.429000000000002</v>
      </c>
      <c r="S171" s="207"/>
      <c r="T171" s="209">
        <f>SUM(T172:T193)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0" t="s">
        <v>83</v>
      </c>
      <c r="AT171" s="211" t="s">
        <v>74</v>
      </c>
      <c r="AU171" s="211" t="s">
        <v>83</v>
      </c>
      <c r="AY171" s="210" t="s">
        <v>123</v>
      </c>
      <c r="BK171" s="212">
        <f>SUM(BK172:BK193)</f>
        <v>0</v>
      </c>
    </row>
    <row r="172" s="2" customFormat="1" ht="21.75" customHeight="1">
      <c r="A172" s="37"/>
      <c r="B172" s="38"/>
      <c r="C172" s="215" t="s">
        <v>224</v>
      </c>
      <c r="D172" s="215" t="s">
        <v>125</v>
      </c>
      <c r="E172" s="216" t="s">
        <v>225</v>
      </c>
      <c r="F172" s="217" t="s">
        <v>226</v>
      </c>
      <c r="G172" s="218" t="s">
        <v>128</v>
      </c>
      <c r="H172" s="219">
        <v>71</v>
      </c>
      <c r="I172" s="220"/>
      <c r="J172" s="221">
        <f>ROUND(I172*H172,2)</f>
        <v>0</v>
      </c>
      <c r="K172" s="222"/>
      <c r="L172" s="43"/>
      <c r="M172" s="223" t="s">
        <v>1</v>
      </c>
      <c r="N172" s="224" t="s">
        <v>40</v>
      </c>
      <c r="O172" s="90"/>
      <c r="P172" s="225">
        <f>O172*H172</f>
        <v>0</v>
      </c>
      <c r="Q172" s="225">
        <v>0</v>
      </c>
      <c r="R172" s="225">
        <f>Q172*H172</f>
        <v>0</v>
      </c>
      <c r="S172" s="225">
        <v>0</v>
      </c>
      <c r="T172" s="226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7" t="s">
        <v>129</v>
      </c>
      <c r="AT172" s="227" t="s">
        <v>125</v>
      </c>
      <c r="AU172" s="227" t="s">
        <v>85</v>
      </c>
      <c r="AY172" s="16" t="s">
        <v>123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6" t="s">
        <v>83</v>
      </c>
      <c r="BK172" s="228">
        <f>ROUND(I172*H172,2)</f>
        <v>0</v>
      </c>
      <c r="BL172" s="16" t="s">
        <v>129</v>
      </c>
      <c r="BM172" s="227" t="s">
        <v>227</v>
      </c>
    </row>
    <row r="173" s="13" customFormat="1">
      <c r="A173" s="13"/>
      <c r="B173" s="229"/>
      <c r="C173" s="230"/>
      <c r="D173" s="231" t="s">
        <v>131</v>
      </c>
      <c r="E173" s="232" t="s">
        <v>1</v>
      </c>
      <c r="F173" s="233" t="s">
        <v>214</v>
      </c>
      <c r="G173" s="230"/>
      <c r="H173" s="234">
        <v>60</v>
      </c>
      <c r="I173" s="235"/>
      <c r="J173" s="230"/>
      <c r="K173" s="230"/>
      <c r="L173" s="236"/>
      <c r="M173" s="237"/>
      <c r="N173" s="238"/>
      <c r="O173" s="238"/>
      <c r="P173" s="238"/>
      <c r="Q173" s="238"/>
      <c r="R173" s="238"/>
      <c r="S173" s="238"/>
      <c r="T173" s="23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0" t="s">
        <v>131</v>
      </c>
      <c r="AU173" s="240" t="s">
        <v>85</v>
      </c>
      <c r="AV173" s="13" t="s">
        <v>85</v>
      </c>
      <c r="AW173" s="13" t="s">
        <v>32</v>
      </c>
      <c r="AX173" s="13" t="s">
        <v>75</v>
      </c>
      <c r="AY173" s="240" t="s">
        <v>123</v>
      </c>
    </row>
    <row r="174" s="13" customFormat="1">
      <c r="A174" s="13"/>
      <c r="B174" s="229"/>
      <c r="C174" s="230"/>
      <c r="D174" s="231" t="s">
        <v>131</v>
      </c>
      <c r="E174" s="232" t="s">
        <v>1</v>
      </c>
      <c r="F174" s="233" t="s">
        <v>216</v>
      </c>
      <c r="G174" s="230"/>
      <c r="H174" s="234">
        <v>11</v>
      </c>
      <c r="I174" s="235"/>
      <c r="J174" s="230"/>
      <c r="K174" s="230"/>
      <c r="L174" s="236"/>
      <c r="M174" s="237"/>
      <c r="N174" s="238"/>
      <c r="O174" s="238"/>
      <c r="P174" s="238"/>
      <c r="Q174" s="238"/>
      <c r="R174" s="238"/>
      <c r="S174" s="238"/>
      <c r="T174" s="23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0" t="s">
        <v>131</v>
      </c>
      <c r="AU174" s="240" t="s">
        <v>85</v>
      </c>
      <c r="AV174" s="13" t="s">
        <v>85</v>
      </c>
      <c r="AW174" s="13" t="s">
        <v>32</v>
      </c>
      <c r="AX174" s="13" t="s">
        <v>75</v>
      </c>
      <c r="AY174" s="240" t="s">
        <v>123</v>
      </c>
    </row>
    <row r="175" s="14" customFormat="1">
      <c r="A175" s="14"/>
      <c r="B175" s="241"/>
      <c r="C175" s="242"/>
      <c r="D175" s="231" t="s">
        <v>131</v>
      </c>
      <c r="E175" s="243" t="s">
        <v>1</v>
      </c>
      <c r="F175" s="244" t="s">
        <v>141</v>
      </c>
      <c r="G175" s="242"/>
      <c r="H175" s="245">
        <v>71</v>
      </c>
      <c r="I175" s="246"/>
      <c r="J175" s="242"/>
      <c r="K175" s="242"/>
      <c r="L175" s="247"/>
      <c r="M175" s="248"/>
      <c r="N175" s="249"/>
      <c r="O175" s="249"/>
      <c r="P175" s="249"/>
      <c r="Q175" s="249"/>
      <c r="R175" s="249"/>
      <c r="S175" s="249"/>
      <c r="T175" s="25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1" t="s">
        <v>131</v>
      </c>
      <c r="AU175" s="251" t="s">
        <v>85</v>
      </c>
      <c r="AV175" s="14" t="s">
        <v>129</v>
      </c>
      <c r="AW175" s="14" t="s">
        <v>32</v>
      </c>
      <c r="AX175" s="14" t="s">
        <v>83</v>
      </c>
      <c r="AY175" s="251" t="s">
        <v>123</v>
      </c>
    </row>
    <row r="176" s="2" customFormat="1" ht="21.75" customHeight="1">
      <c r="A176" s="37"/>
      <c r="B176" s="38"/>
      <c r="C176" s="215" t="s">
        <v>228</v>
      </c>
      <c r="D176" s="215" t="s">
        <v>125</v>
      </c>
      <c r="E176" s="216" t="s">
        <v>229</v>
      </c>
      <c r="F176" s="217" t="s">
        <v>230</v>
      </c>
      <c r="G176" s="218" t="s">
        <v>128</v>
      </c>
      <c r="H176" s="219">
        <v>122</v>
      </c>
      <c r="I176" s="220"/>
      <c r="J176" s="221">
        <f>ROUND(I176*H176,2)</f>
        <v>0</v>
      </c>
      <c r="K176" s="222"/>
      <c r="L176" s="43"/>
      <c r="M176" s="223" t="s">
        <v>1</v>
      </c>
      <c r="N176" s="224" t="s">
        <v>40</v>
      </c>
      <c r="O176" s="90"/>
      <c r="P176" s="225">
        <f>O176*H176</f>
        <v>0</v>
      </c>
      <c r="Q176" s="225">
        <v>0</v>
      </c>
      <c r="R176" s="225">
        <f>Q176*H176</f>
        <v>0</v>
      </c>
      <c r="S176" s="225">
        <v>0</v>
      </c>
      <c r="T176" s="226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7" t="s">
        <v>129</v>
      </c>
      <c r="AT176" s="227" t="s">
        <v>125</v>
      </c>
      <c r="AU176" s="227" t="s">
        <v>85</v>
      </c>
      <c r="AY176" s="16" t="s">
        <v>123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6" t="s">
        <v>83</v>
      </c>
      <c r="BK176" s="228">
        <f>ROUND(I176*H176,2)</f>
        <v>0</v>
      </c>
      <c r="BL176" s="16" t="s">
        <v>129</v>
      </c>
      <c r="BM176" s="227" t="s">
        <v>231</v>
      </c>
    </row>
    <row r="177" s="13" customFormat="1">
      <c r="A177" s="13"/>
      <c r="B177" s="229"/>
      <c r="C177" s="230"/>
      <c r="D177" s="231" t="s">
        <v>131</v>
      </c>
      <c r="E177" s="232" t="s">
        <v>1</v>
      </c>
      <c r="F177" s="233" t="s">
        <v>232</v>
      </c>
      <c r="G177" s="230"/>
      <c r="H177" s="234">
        <v>122</v>
      </c>
      <c r="I177" s="235"/>
      <c r="J177" s="230"/>
      <c r="K177" s="230"/>
      <c r="L177" s="236"/>
      <c r="M177" s="237"/>
      <c r="N177" s="238"/>
      <c r="O177" s="238"/>
      <c r="P177" s="238"/>
      <c r="Q177" s="238"/>
      <c r="R177" s="238"/>
      <c r="S177" s="238"/>
      <c r="T177" s="23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0" t="s">
        <v>131</v>
      </c>
      <c r="AU177" s="240" t="s">
        <v>85</v>
      </c>
      <c r="AV177" s="13" t="s">
        <v>85</v>
      </c>
      <c r="AW177" s="13" t="s">
        <v>32</v>
      </c>
      <c r="AX177" s="13" t="s">
        <v>83</v>
      </c>
      <c r="AY177" s="240" t="s">
        <v>123</v>
      </c>
    </row>
    <row r="178" s="2" customFormat="1" ht="21.75" customHeight="1">
      <c r="A178" s="37"/>
      <c r="B178" s="38"/>
      <c r="C178" s="215" t="s">
        <v>7</v>
      </c>
      <c r="D178" s="215" t="s">
        <v>125</v>
      </c>
      <c r="E178" s="216" t="s">
        <v>233</v>
      </c>
      <c r="F178" s="217" t="s">
        <v>234</v>
      </c>
      <c r="G178" s="218" t="s">
        <v>128</v>
      </c>
      <c r="H178" s="219">
        <v>70</v>
      </c>
      <c r="I178" s="220"/>
      <c r="J178" s="221">
        <f>ROUND(I178*H178,2)</f>
        <v>0</v>
      </c>
      <c r="K178" s="222"/>
      <c r="L178" s="43"/>
      <c r="M178" s="223" t="s">
        <v>1</v>
      </c>
      <c r="N178" s="224" t="s">
        <v>40</v>
      </c>
      <c r="O178" s="90"/>
      <c r="P178" s="225">
        <f>O178*H178</f>
        <v>0</v>
      </c>
      <c r="Q178" s="225">
        <v>0</v>
      </c>
      <c r="R178" s="225">
        <f>Q178*H178</f>
        <v>0</v>
      </c>
      <c r="S178" s="225">
        <v>0</v>
      </c>
      <c r="T178" s="226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7" t="s">
        <v>129</v>
      </c>
      <c r="AT178" s="227" t="s">
        <v>125</v>
      </c>
      <c r="AU178" s="227" t="s">
        <v>85</v>
      </c>
      <c r="AY178" s="16" t="s">
        <v>123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6" t="s">
        <v>83</v>
      </c>
      <c r="BK178" s="228">
        <f>ROUND(I178*H178,2)</f>
        <v>0</v>
      </c>
      <c r="BL178" s="16" t="s">
        <v>129</v>
      </c>
      <c r="BM178" s="227" t="s">
        <v>235</v>
      </c>
    </row>
    <row r="179" s="13" customFormat="1">
      <c r="A179" s="13"/>
      <c r="B179" s="229"/>
      <c r="C179" s="230"/>
      <c r="D179" s="231" t="s">
        <v>131</v>
      </c>
      <c r="E179" s="232" t="s">
        <v>1</v>
      </c>
      <c r="F179" s="233" t="s">
        <v>215</v>
      </c>
      <c r="G179" s="230"/>
      <c r="H179" s="234">
        <v>70</v>
      </c>
      <c r="I179" s="235"/>
      <c r="J179" s="230"/>
      <c r="K179" s="230"/>
      <c r="L179" s="236"/>
      <c r="M179" s="237"/>
      <c r="N179" s="238"/>
      <c r="O179" s="238"/>
      <c r="P179" s="238"/>
      <c r="Q179" s="238"/>
      <c r="R179" s="238"/>
      <c r="S179" s="238"/>
      <c r="T179" s="23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0" t="s">
        <v>131</v>
      </c>
      <c r="AU179" s="240" t="s">
        <v>85</v>
      </c>
      <c r="AV179" s="13" t="s">
        <v>85</v>
      </c>
      <c r="AW179" s="13" t="s">
        <v>32</v>
      </c>
      <c r="AX179" s="13" t="s">
        <v>83</v>
      </c>
      <c r="AY179" s="240" t="s">
        <v>123</v>
      </c>
    </row>
    <row r="180" s="2" customFormat="1" ht="24.15" customHeight="1">
      <c r="A180" s="37"/>
      <c r="B180" s="38"/>
      <c r="C180" s="215" t="s">
        <v>236</v>
      </c>
      <c r="D180" s="215" t="s">
        <v>125</v>
      </c>
      <c r="E180" s="216" t="s">
        <v>237</v>
      </c>
      <c r="F180" s="217" t="s">
        <v>238</v>
      </c>
      <c r="G180" s="218" t="s">
        <v>128</v>
      </c>
      <c r="H180" s="219">
        <v>60</v>
      </c>
      <c r="I180" s="220"/>
      <c r="J180" s="221">
        <f>ROUND(I180*H180,2)</f>
        <v>0</v>
      </c>
      <c r="K180" s="222"/>
      <c r="L180" s="43"/>
      <c r="M180" s="223" t="s">
        <v>1</v>
      </c>
      <c r="N180" s="224" t="s">
        <v>40</v>
      </c>
      <c r="O180" s="90"/>
      <c r="P180" s="225">
        <f>O180*H180</f>
        <v>0</v>
      </c>
      <c r="Q180" s="225">
        <v>0.1837</v>
      </c>
      <c r="R180" s="225">
        <f>Q180*H180</f>
        <v>11.022</v>
      </c>
      <c r="S180" s="225">
        <v>0</v>
      </c>
      <c r="T180" s="226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7" t="s">
        <v>129</v>
      </c>
      <c r="AT180" s="227" t="s">
        <v>125</v>
      </c>
      <c r="AU180" s="227" t="s">
        <v>85</v>
      </c>
      <c r="AY180" s="16" t="s">
        <v>123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6" t="s">
        <v>83</v>
      </c>
      <c r="BK180" s="228">
        <f>ROUND(I180*H180,2)</f>
        <v>0</v>
      </c>
      <c r="BL180" s="16" t="s">
        <v>129</v>
      </c>
      <c r="BM180" s="227" t="s">
        <v>239</v>
      </c>
    </row>
    <row r="181" s="13" customFormat="1">
      <c r="A181" s="13"/>
      <c r="B181" s="229"/>
      <c r="C181" s="230"/>
      <c r="D181" s="231" t="s">
        <v>131</v>
      </c>
      <c r="E181" s="232" t="s">
        <v>1</v>
      </c>
      <c r="F181" s="233" t="s">
        <v>214</v>
      </c>
      <c r="G181" s="230"/>
      <c r="H181" s="234">
        <v>60</v>
      </c>
      <c r="I181" s="235"/>
      <c r="J181" s="230"/>
      <c r="K181" s="230"/>
      <c r="L181" s="236"/>
      <c r="M181" s="237"/>
      <c r="N181" s="238"/>
      <c r="O181" s="238"/>
      <c r="P181" s="238"/>
      <c r="Q181" s="238"/>
      <c r="R181" s="238"/>
      <c r="S181" s="238"/>
      <c r="T181" s="23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0" t="s">
        <v>131</v>
      </c>
      <c r="AU181" s="240" t="s">
        <v>85</v>
      </c>
      <c r="AV181" s="13" t="s">
        <v>85</v>
      </c>
      <c r="AW181" s="13" t="s">
        <v>32</v>
      </c>
      <c r="AX181" s="13" t="s">
        <v>75</v>
      </c>
      <c r="AY181" s="240" t="s">
        <v>123</v>
      </c>
    </row>
    <row r="182" s="2" customFormat="1" ht="16.5" customHeight="1">
      <c r="A182" s="37"/>
      <c r="B182" s="38"/>
      <c r="C182" s="252" t="s">
        <v>240</v>
      </c>
      <c r="D182" s="252" t="s">
        <v>241</v>
      </c>
      <c r="E182" s="253" t="s">
        <v>242</v>
      </c>
      <c r="F182" s="254" t="s">
        <v>243</v>
      </c>
      <c r="G182" s="255" t="s">
        <v>128</v>
      </c>
      <c r="H182" s="256">
        <v>63</v>
      </c>
      <c r="I182" s="257"/>
      <c r="J182" s="258">
        <f>ROUND(I182*H182,2)</f>
        <v>0</v>
      </c>
      <c r="K182" s="259"/>
      <c r="L182" s="260"/>
      <c r="M182" s="261" t="s">
        <v>1</v>
      </c>
      <c r="N182" s="262" t="s">
        <v>40</v>
      </c>
      <c r="O182" s="90"/>
      <c r="P182" s="225">
        <f>O182*H182</f>
        <v>0</v>
      </c>
      <c r="Q182" s="225">
        <v>0.222</v>
      </c>
      <c r="R182" s="225">
        <f>Q182*H182</f>
        <v>13.986000000000001</v>
      </c>
      <c r="S182" s="225">
        <v>0</v>
      </c>
      <c r="T182" s="226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7" t="s">
        <v>166</v>
      </c>
      <c r="AT182" s="227" t="s">
        <v>241</v>
      </c>
      <c r="AU182" s="227" t="s">
        <v>85</v>
      </c>
      <c r="AY182" s="16" t="s">
        <v>123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16" t="s">
        <v>83</v>
      </c>
      <c r="BK182" s="228">
        <f>ROUND(I182*H182,2)</f>
        <v>0</v>
      </c>
      <c r="BL182" s="16" t="s">
        <v>129</v>
      </c>
      <c r="BM182" s="227" t="s">
        <v>244</v>
      </c>
    </row>
    <row r="183" s="13" customFormat="1">
      <c r="A183" s="13"/>
      <c r="B183" s="229"/>
      <c r="C183" s="230"/>
      <c r="D183" s="231" t="s">
        <v>131</v>
      </c>
      <c r="E183" s="232" t="s">
        <v>1</v>
      </c>
      <c r="F183" s="233" t="s">
        <v>214</v>
      </c>
      <c r="G183" s="230"/>
      <c r="H183" s="234">
        <v>60</v>
      </c>
      <c r="I183" s="235"/>
      <c r="J183" s="230"/>
      <c r="K183" s="230"/>
      <c r="L183" s="236"/>
      <c r="M183" s="237"/>
      <c r="N183" s="238"/>
      <c r="O183" s="238"/>
      <c r="P183" s="238"/>
      <c r="Q183" s="238"/>
      <c r="R183" s="238"/>
      <c r="S183" s="238"/>
      <c r="T183" s="23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0" t="s">
        <v>131</v>
      </c>
      <c r="AU183" s="240" t="s">
        <v>85</v>
      </c>
      <c r="AV183" s="13" t="s">
        <v>85</v>
      </c>
      <c r="AW183" s="13" t="s">
        <v>32</v>
      </c>
      <c r="AX183" s="13" t="s">
        <v>83</v>
      </c>
      <c r="AY183" s="240" t="s">
        <v>123</v>
      </c>
    </row>
    <row r="184" s="13" customFormat="1">
      <c r="A184" s="13"/>
      <c r="B184" s="229"/>
      <c r="C184" s="230"/>
      <c r="D184" s="231" t="s">
        <v>131</v>
      </c>
      <c r="E184" s="230"/>
      <c r="F184" s="233" t="s">
        <v>245</v>
      </c>
      <c r="G184" s="230"/>
      <c r="H184" s="234">
        <v>63</v>
      </c>
      <c r="I184" s="235"/>
      <c r="J184" s="230"/>
      <c r="K184" s="230"/>
      <c r="L184" s="236"/>
      <c r="M184" s="237"/>
      <c r="N184" s="238"/>
      <c r="O184" s="238"/>
      <c r="P184" s="238"/>
      <c r="Q184" s="238"/>
      <c r="R184" s="238"/>
      <c r="S184" s="238"/>
      <c r="T184" s="23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0" t="s">
        <v>131</v>
      </c>
      <c r="AU184" s="240" t="s">
        <v>85</v>
      </c>
      <c r="AV184" s="13" t="s">
        <v>85</v>
      </c>
      <c r="AW184" s="13" t="s">
        <v>4</v>
      </c>
      <c r="AX184" s="13" t="s">
        <v>83</v>
      </c>
      <c r="AY184" s="240" t="s">
        <v>123</v>
      </c>
    </row>
    <row r="185" s="2" customFormat="1" ht="24.15" customHeight="1">
      <c r="A185" s="37"/>
      <c r="B185" s="38"/>
      <c r="C185" s="215" t="s">
        <v>246</v>
      </c>
      <c r="D185" s="215" t="s">
        <v>125</v>
      </c>
      <c r="E185" s="216" t="s">
        <v>247</v>
      </c>
      <c r="F185" s="217" t="s">
        <v>248</v>
      </c>
      <c r="G185" s="218" t="s">
        <v>128</v>
      </c>
      <c r="H185" s="219">
        <v>11</v>
      </c>
      <c r="I185" s="220"/>
      <c r="J185" s="221">
        <f>ROUND(I185*H185,2)</f>
        <v>0</v>
      </c>
      <c r="K185" s="222"/>
      <c r="L185" s="43"/>
      <c r="M185" s="223" t="s">
        <v>1</v>
      </c>
      <c r="N185" s="224" t="s">
        <v>40</v>
      </c>
      <c r="O185" s="90"/>
      <c r="P185" s="225">
        <f>O185*H185</f>
        <v>0</v>
      </c>
      <c r="Q185" s="225">
        <v>0.10100000000000001</v>
      </c>
      <c r="R185" s="225">
        <f>Q185*H185</f>
        <v>1.111</v>
      </c>
      <c r="S185" s="225">
        <v>0</v>
      </c>
      <c r="T185" s="226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7" t="s">
        <v>129</v>
      </c>
      <c r="AT185" s="227" t="s">
        <v>125</v>
      </c>
      <c r="AU185" s="227" t="s">
        <v>85</v>
      </c>
      <c r="AY185" s="16" t="s">
        <v>123</v>
      </c>
      <c r="BE185" s="228">
        <f>IF(N185="základní",J185,0)</f>
        <v>0</v>
      </c>
      <c r="BF185" s="228">
        <f>IF(N185="snížená",J185,0)</f>
        <v>0</v>
      </c>
      <c r="BG185" s="228">
        <f>IF(N185="zákl. přenesená",J185,0)</f>
        <v>0</v>
      </c>
      <c r="BH185" s="228">
        <f>IF(N185="sníž. přenesená",J185,0)</f>
        <v>0</v>
      </c>
      <c r="BI185" s="228">
        <f>IF(N185="nulová",J185,0)</f>
        <v>0</v>
      </c>
      <c r="BJ185" s="16" t="s">
        <v>83</v>
      </c>
      <c r="BK185" s="228">
        <f>ROUND(I185*H185,2)</f>
        <v>0</v>
      </c>
      <c r="BL185" s="16" t="s">
        <v>129</v>
      </c>
      <c r="BM185" s="227" t="s">
        <v>249</v>
      </c>
    </row>
    <row r="186" s="13" customFormat="1">
      <c r="A186" s="13"/>
      <c r="B186" s="229"/>
      <c r="C186" s="230"/>
      <c r="D186" s="231" t="s">
        <v>131</v>
      </c>
      <c r="E186" s="232" t="s">
        <v>1</v>
      </c>
      <c r="F186" s="233" t="s">
        <v>216</v>
      </c>
      <c r="G186" s="230"/>
      <c r="H186" s="234">
        <v>11</v>
      </c>
      <c r="I186" s="235"/>
      <c r="J186" s="230"/>
      <c r="K186" s="230"/>
      <c r="L186" s="236"/>
      <c r="M186" s="237"/>
      <c r="N186" s="238"/>
      <c r="O186" s="238"/>
      <c r="P186" s="238"/>
      <c r="Q186" s="238"/>
      <c r="R186" s="238"/>
      <c r="S186" s="238"/>
      <c r="T186" s="23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0" t="s">
        <v>131</v>
      </c>
      <c r="AU186" s="240" t="s">
        <v>85</v>
      </c>
      <c r="AV186" s="13" t="s">
        <v>85</v>
      </c>
      <c r="AW186" s="13" t="s">
        <v>32</v>
      </c>
      <c r="AX186" s="13" t="s">
        <v>75</v>
      </c>
      <c r="AY186" s="240" t="s">
        <v>123</v>
      </c>
    </row>
    <row r="187" s="2" customFormat="1" ht="24.15" customHeight="1">
      <c r="A187" s="37"/>
      <c r="B187" s="38"/>
      <c r="C187" s="252" t="s">
        <v>250</v>
      </c>
      <c r="D187" s="252" t="s">
        <v>241</v>
      </c>
      <c r="E187" s="253" t="s">
        <v>251</v>
      </c>
      <c r="F187" s="254" t="s">
        <v>252</v>
      </c>
      <c r="G187" s="255" t="s">
        <v>128</v>
      </c>
      <c r="H187" s="256">
        <v>11.550000000000001</v>
      </c>
      <c r="I187" s="257"/>
      <c r="J187" s="258">
        <f>ROUND(I187*H187,2)</f>
        <v>0</v>
      </c>
      <c r="K187" s="259"/>
      <c r="L187" s="260"/>
      <c r="M187" s="261" t="s">
        <v>1</v>
      </c>
      <c r="N187" s="262" t="s">
        <v>40</v>
      </c>
      <c r="O187" s="90"/>
      <c r="P187" s="225">
        <f>O187*H187</f>
        <v>0</v>
      </c>
      <c r="Q187" s="225">
        <v>0.20000000000000001</v>
      </c>
      <c r="R187" s="225">
        <f>Q187*H187</f>
        <v>2.3100000000000001</v>
      </c>
      <c r="S187" s="225">
        <v>0</v>
      </c>
      <c r="T187" s="226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7" t="s">
        <v>166</v>
      </c>
      <c r="AT187" s="227" t="s">
        <v>241</v>
      </c>
      <c r="AU187" s="227" t="s">
        <v>85</v>
      </c>
      <c r="AY187" s="16" t="s">
        <v>123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6" t="s">
        <v>83</v>
      </c>
      <c r="BK187" s="228">
        <f>ROUND(I187*H187,2)</f>
        <v>0</v>
      </c>
      <c r="BL187" s="16" t="s">
        <v>129</v>
      </c>
      <c r="BM187" s="227" t="s">
        <v>253</v>
      </c>
    </row>
    <row r="188" s="13" customFormat="1">
      <c r="A188" s="13"/>
      <c r="B188" s="229"/>
      <c r="C188" s="230"/>
      <c r="D188" s="231" t="s">
        <v>131</v>
      </c>
      <c r="E188" s="232" t="s">
        <v>1</v>
      </c>
      <c r="F188" s="233" t="s">
        <v>216</v>
      </c>
      <c r="G188" s="230"/>
      <c r="H188" s="234">
        <v>11</v>
      </c>
      <c r="I188" s="235"/>
      <c r="J188" s="230"/>
      <c r="K188" s="230"/>
      <c r="L188" s="236"/>
      <c r="M188" s="237"/>
      <c r="N188" s="238"/>
      <c r="O188" s="238"/>
      <c r="P188" s="238"/>
      <c r="Q188" s="238"/>
      <c r="R188" s="238"/>
      <c r="S188" s="238"/>
      <c r="T188" s="23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0" t="s">
        <v>131</v>
      </c>
      <c r="AU188" s="240" t="s">
        <v>85</v>
      </c>
      <c r="AV188" s="13" t="s">
        <v>85</v>
      </c>
      <c r="AW188" s="13" t="s">
        <v>32</v>
      </c>
      <c r="AX188" s="13" t="s">
        <v>75</v>
      </c>
      <c r="AY188" s="240" t="s">
        <v>123</v>
      </c>
    </row>
    <row r="189" s="13" customFormat="1">
      <c r="A189" s="13"/>
      <c r="B189" s="229"/>
      <c r="C189" s="230"/>
      <c r="D189" s="231" t="s">
        <v>131</v>
      </c>
      <c r="E189" s="230"/>
      <c r="F189" s="233" t="s">
        <v>254</v>
      </c>
      <c r="G189" s="230"/>
      <c r="H189" s="234">
        <v>11.550000000000001</v>
      </c>
      <c r="I189" s="235"/>
      <c r="J189" s="230"/>
      <c r="K189" s="230"/>
      <c r="L189" s="236"/>
      <c r="M189" s="237"/>
      <c r="N189" s="238"/>
      <c r="O189" s="238"/>
      <c r="P189" s="238"/>
      <c r="Q189" s="238"/>
      <c r="R189" s="238"/>
      <c r="S189" s="238"/>
      <c r="T189" s="23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0" t="s">
        <v>131</v>
      </c>
      <c r="AU189" s="240" t="s">
        <v>85</v>
      </c>
      <c r="AV189" s="13" t="s">
        <v>85</v>
      </c>
      <c r="AW189" s="13" t="s">
        <v>4</v>
      </c>
      <c r="AX189" s="13" t="s">
        <v>83</v>
      </c>
      <c r="AY189" s="240" t="s">
        <v>123</v>
      </c>
    </row>
    <row r="190" s="2" customFormat="1" ht="16.5" customHeight="1">
      <c r="A190" s="37"/>
      <c r="B190" s="38"/>
      <c r="C190" s="215" t="s">
        <v>255</v>
      </c>
      <c r="D190" s="215" t="s">
        <v>125</v>
      </c>
      <c r="E190" s="216" t="s">
        <v>256</v>
      </c>
      <c r="F190" s="217" t="s">
        <v>257</v>
      </c>
      <c r="G190" s="218" t="s">
        <v>128</v>
      </c>
      <c r="H190" s="219">
        <v>70</v>
      </c>
      <c r="I190" s="220"/>
      <c r="J190" s="221">
        <f>ROUND(I190*H190,2)</f>
        <v>0</v>
      </c>
      <c r="K190" s="222"/>
      <c r="L190" s="43"/>
      <c r="M190" s="223" t="s">
        <v>1</v>
      </c>
      <c r="N190" s="224" t="s">
        <v>40</v>
      </c>
      <c r="O190" s="90"/>
      <c r="P190" s="225">
        <f>O190*H190</f>
        <v>0</v>
      </c>
      <c r="Q190" s="225">
        <v>0</v>
      </c>
      <c r="R190" s="225">
        <f>Q190*H190</f>
        <v>0</v>
      </c>
      <c r="S190" s="225">
        <v>0</v>
      </c>
      <c r="T190" s="226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7" t="s">
        <v>129</v>
      </c>
      <c r="AT190" s="227" t="s">
        <v>125</v>
      </c>
      <c r="AU190" s="227" t="s">
        <v>85</v>
      </c>
      <c r="AY190" s="16" t="s">
        <v>123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16" t="s">
        <v>83</v>
      </c>
      <c r="BK190" s="228">
        <f>ROUND(I190*H190,2)</f>
        <v>0</v>
      </c>
      <c r="BL190" s="16" t="s">
        <v>129</v>
      </c>
      <c r="BM190" s="227" t="s">
        <v>258</v>
      </c>
    </row>
    <row r="191" s="13" customFormat="1">
      <c r="A191" s="13"/>
      <c r="B191" s="229"/>
      <c r="C191" s="230"/>
      <c r="D191" s="231" t="s">
        <v>131</v>
      </c>
      <c r="E191" s="232" t="s">
        <v>1</v>
      </c>
      <c r="F191" s="233" t="s">
        <v>215</v>
      </c>
      <c r="G191" s="230"/>
      <c r="H191" s="234">
        <v>70</v>
      </c>
      <c r="I191" s="235"/>
      <c r="J191" s="230"/>
      <c r="K191" s="230"/>
      <c r="L191" s="236"/>
      <c r="M191" s="237"/>
      <c r="N191" s="238"/>
      <c r="O191" s="238"/>
      <c r="P191" s="238"/>
      <c r="Q191" s="238"/>
      <c r="R191" s="238"/>
      <c r="S191" s="238"/>
      <c r="T191" s="23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0" t="s">
        <v>131</v>
      </c>
      <c r="AU191" s="240" t="s">
        <v>85</v>
      </c>
      <c r="AV191" s="13" t="s">
        <v>85</v>
      </c>
      <c r="AW191" s="13" t="s">
        <v>32</v>
      </c>
      <c r="AX191" s="13" t="s">
        <v>83</v>
      </c>
      <c r="AY191" s="240" t="s">
        <v>123</v>
      </c>
    </row>
    <row r="192" s="2" customFormat="1" ht="37.8" customHeight="1">
      <c r="A192" s="37"/>
      <c r="B192" s="38"/>
      <c r="C192" s="215" t="s">
        <v>259</v>
      </c>
      <c r="D192" s="215" t="s">
        <v>125</v>
      </c>
      <c r="E192" s="216" t="s">
        <v>260</v>
      </c>
      <c r="F192" s="217" t="s">
        <v>261</v>
      </c>
      <c r="G192" s="218" t="s">
        <v>128</v>
      </c>
      <c r="H192" s="219">
        <v>61</v>
      </c>
      <c r="I192" s="220"/>
      <c r="J192" s="221">
        <f>ROUND(I192*H192,2)</f>
        <v>0</v>
      </c>
      <c r="K192" s="222"/>
      <c r="L192" s="43"/>
      <c r="M192" s="223" t="s">
        <v>1</v>
      </c>
      <c r="N192" s="224" t="s">
        <v>40</v>
      </c>
      <c r="O192" s="90"/>
      <c r="P192" s="225">
        <f>O192*H192</f>
        <v>0</v>
      </c>
      <c r="Q192" s="225">
        <v>0</v>
      </c>
      <c r="R192" s="225">
        <f>Q192*H192</f>
        <v>0</v>
      </c>
      <c r="S192" s="225">
        <v>0</v>
      </c>
      <c r="T192" s="226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7" t="s">
        <v>129</v>
      </c>
      <c r="AT192" s="227" t="s">
        <v>125</v>
      </c>
      <c r="AU192" s="227" t="s">
        <v>85</v>
      </c>
      <c r="AY192" s="16" t="s">
        <v>123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16" t="s">
        <v>83</v>
      </c>
      <c r="BK192" s="228">
        <f>ROUND(I192*H192,2)</f>
        <v>0</v>
      </c>
      <c r="BL192" s="16" t="s">
        <v>129</v>
      </c>
      <c r="BM192" s="227" t="s">
        <v>262</v>
      </c>
    </row>
    <row r="193" s="13" customFormat="1">
      <c r="A193" s="13"/>
      <c r="B193" s="229"/>
      <c r="C193" s="230"/>
      <c r="D193" s="231" t="s">
        <v>131</v>
      </c>
      <c r="E193" s="232" t="s">
        <v>1</v>
      </c>
      <c r="F193" s="233" t="s">
        <v>213</v>
      </c>
      <c r="G193" s="230"/>
      <c r="H193" s="234">
        <v>61</v>
      </c>
      <c r="I193" s="235"/>
      <c r="J193" s="230"/>
      <c r="K193" s="230"/>
      <c r="L193" s="236"/>
      <c r="M193" s="237"/>
      <c r="N193" s="238"/>
      <c r="O193" s="238"/>
      <c r="P193" s="238"/>
      <c r="Q193" s="238"/>
      <c r="R193" s="238"/>
      <c r="S193" s="238"/>
      <c r="T193" s="23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0" t="s">
        <v>131</v>
      </c>
      <c r="AU193" s="240" t="s">
        <v>85</v>
      </c>
      <c r="AV193" s="13" t="s">
        <v>85</v>
      </c>
      <c r="AW193" s="13" t="s">
        <v>32</v>
      </c>
      <c r="AX193" s="13" t="s">
        <v>75</v>
      </c>
      <c r="AY193" s="240" t="s">
        <v>123</v>
      </c>
    </row>
    <row r="194" s="12" customFormat="1" ht="22.8" customHeight="1">
      <c r="A194" s="12"/>
      <c r="B194" s="199"/>
      <c r="C194" s="200"/>
      <c r="D194" s="201" t="s">
        <v>74</v>
      </c>
      <c r="E194" s="213" t="s">
        <v>171</v>
      </c>
      <c r="F194" s="213" t="s">
        <v>263</v>
      </c>
      <c r="G194" s="200"/>
      <c r="H194" s="200"/>
      <c r="I194" s="203"/>
      <c r="J194" s="214">
        <f>BK194</f>
        <v>0</v>
      </c>
      <c r="K194" s="200"/>
      <c r="L194" s="205"/>
      <c r="M194" s="206"/>
      <c r="N194" s="207"/>
      <c r="O194" s="207"/>
      <c r="P194" s="208">
        <f>SUM(P195:P214)</f>
        <v>0</v>
      </c>
      <c r="Q194" s="207"/>
      <c r="R194" s="208">
        <f>SUM(R195:R214)</f>
        <v>17.096928999999999</v>
      </c>
      <c r="S194" s="207"/>
      <c r="T194" s="209">
        <f>SUM(T195:T214)</f>
        <v>2.3399999999999999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0" t="s">
        <v>83</v>
      </c>
      <c r="AT194" s="211" t="s">
        <v>74</v>
      </c>
      <c r="AU194" s="211" t="s">
        <v>83</v>
      </c>
      <c r="AY194" s="210" t="s">
        <v>123</v>
      </c>
      <c r="BK194" s="212">
        <f>SUM(BK195:BK214)</f>
        <v>0</v>
      </c>
    </row>
    <row r="195" s="2" customFormat="1" ht="24.15" customHeight="1">
      <c r="A195" s="37"/>
      <c r="B195" s="38"/>
      <c r="C195" s="215" t="s">
        <v>264</v>
      </c>
      <c r="D195" s="215" t="s">
        <v>125</v>
      </c>
      <c r="E195" s="216" t="s">
        <v>265</v>
      </c>
      <c r="F195" s="217" t="s">
        <v>266</v>
      </c>
      <c r="G195" s="218" t="s">
        <v>149</v>
      </c>
      <c r="H195" s="219">
        <v>125</v>
      </c>
      <c r="I195" s="220"/>
      <c r="J195" s="221">
        <f>ROUND(I195*H195,2)</f>
        <v>0</v>
      </c>
      <c r="K195" s="222"/>
      <c r="L195" s="43"/>
      <c r="M195" s="223" t="s">
        <v>1</v>
      </c>
      <c r="N195" s="224" t="s">
        <v>40</v>
      </c>
      <c r="O195" s="90"/>
      <c r="P195" s="225">
        <f>O195*H195</f>
        <v>0</v>
      </c>
      <c r="Q195" s="225">
        <v>0.1295</v>
      </c>
      <c r="R195" s="225">
        <f>Q195*H195</f>
        <v>16.1875</v>
      </c>
      <c r="S195" s="225">
        <v>0</v>
      </c>
      <c r="T195" s="226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7" t="s">
        <v>129</v>
      </c>
      <c r="AT195" s="227" t="s">
        <v>125</v>
      </c>
      <c r="AU195" s="227" t="s">
        <v>85</v>
      </c>
      <c r="AY195" s="16" t="s">
        <v>123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16" t="s">
        <v>83</v>
      </c>
      <c r="BK195" s="228">
        <f>ROUND(I195*H195,2)</f>
        <v>0</v>
      </c>
      <c r="BL195" s="16" t="s">
        <v>129</v>
      </c>
      <c r="BM195" s="227" t="s">
        <v>267</v>
      </c>
    </row>
    <row r="196" s="13" customFormat="1">
      <c r="A196" s="13"/>
      <c r="B196" s="229"/>
      <c r="C196" s="230"/>
      <c r="D196" s="231" t="s">
        <v>131</v>
      </c>
      <c r="E196" s="232" t="s">
        <v>1</v>
      </c>
      <c r="F196" s="233" t="s">
        <v>268</v>
      </c>
      <c r="G196" s="230"/>
      <c r="H196" s="234">
        <v>125</v>
      </c>
      <c r="I196" s="235"/>
      <c r="J196" s="230"/>
      <c r="K196" s="230"/>
      <c r="L196" s="236"/>
      <c r="M196" s="237"/>
      <c r="N196" s="238"/>
      <c r="O196" s="238"/>
      <c r="P196" s="238"/>
      <c r="Q196" s="238"/>
      <c r="R196" s="238"/>
      <c r="S196" s="238"/>
      <c r="T196" s="23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0" t="s">
        <v>131</v>
      </c>
      <c r="AU196" s="240" t="s">
        <v>85</v>
      </c>
      <c r="AV196" s="13" t="s">
        <v>85</v>
      </c>
      <c r="AW196" s="13" t="s">
        <v>32</v>
      </c>
      <c r="AX196" s="13" t="s">
        <v>75</v>
      </c>
      <c r="AY196" s="240" t="s">
        <v>123</v>
      </c>
    </row>
    <row r="197" s="2" customFormat="1" ht="16.5" customHeight="1">
      <c r="A197" s="37"/>
      <c r="B197" s="38"/>
      <c r="C197" s="252" t="s">
        <v>269</v>
      </c>
      <c r="D197" s="252" t="s">
        <v>241</v>
      </c>
      <c r="E197" s="253" t="s">
        <v>270</v>
      </c>
      <c r="F197" s="254" t="s">
        <v>271</v>
      </c>
      <c r="G197" s="255" t="s">
        <v>184</v>
      </c>
      <c r="H197" s="256">
        <v>0.78800000000000003</v>
      </c>
      <c r="I197" s="257"/>
      <c r="J197" s="258">
        <f>ROUND(I197*H197,2)</f>
        <v>0</v>
      </c>
      <c r="K197" s="259"/>
      <c r="L197" s="260"/>
      <c r="M197" s="261" t="s">
        <v>1</v>
      </c>
      <c r="N197" s="262" t="s">
        <v>40</v>
      </c>
      <c r="O197" s="90"/>
      <c r="P197" s="225">
        <f>O197*H197</f>
        <v>0</v>
      </c>
      <c r="Q197" s="225">
        <v>1</v>
      </c>
      <c r="R197" s="225">
        <f>Q197*H197</f>
        <v>0.78800000000000003</v>
      </c>
      <c r="S197" s="225">
        <v>0</v>
      </c>
      <c r="T197" s="226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7" t="s">
        <v>166</v>
      </c>
      <c r="AT197" s="227" t="s">
        <v>241</v>
      </c>
      <c r="AU197" s="227" t="s">
        <v>85</v>
      </c>
      <c r="AY197" s="16" t="s">
        <v>123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16" t="s">
        <v>83</v>
      </c>
      <c r="BK197" s="228">
        <f>ROUND(I197*H197,2)</f>
        <v>0</v>
      </c>
      <c r="BL197" s="16" t="s">
        <v>129</v>
      </c>
      <c r="BM197" s="227" t="s">
        <v>272</v>
      </c>
    </row>
    <row r="198" s="13" customFormat="1">
      <c r="A198" s="13"/>
      <c r="B198" s="229"/>
      <c r="C198" s="230"/>
      <c r="D198" s="231" t="s">
        <v>131</v>
      </c>
      <c r="E198" s="232" t="s">
        <v>1</v>
      </c>
      <c r="F198" s="233" t="s">
        <v>273</v>
      </c>
      <c r="G198" s="230"/>
      <c r="H198" s="234">
        <v>0.78800000000000003</v>
      </c>
      <c r="I198" s="235"/>
      <c r="J198" s="230"/>
      <c r="K198" s="230"/>
      <c r="L198" s="236"/>
      <c r="M198" s="237"/>
      <c r="N198" s="238"/>
      <c r="O198" s="238"/>
      <c r="P198" s="238"/>
      <c r="Q198" s="238"/>
      <c r="R198" s="238"/>
      <c r="S198" s="238"/>
      <c r="T198" s="23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0" t="s">
        <v>131</v>
      </c>
      <c r="AU198" s="240" t="s">
        <v>85</v>
      </c>
      <c r="AV198" s="13" t="s">
        <v>85</v>
      </c>
      <c r="AW198" s="13" t="s">
        <v>32</v>
      </c>
      <c r="AX198" s="13" t="s">
        <v>75</v>
      </c>
      <c r="AY198" s="240" t="s">
        <v>123</v>
      </c>
    </row>
    <row r="199" s="2" customFormat="1" ht="24.15" customHeight="1">
      <c r="A199" s="37"/>
      <c r="B199" s="38"/>
      <c r="C199" s="252" t="s">
        <v>274</v>
      </c>
      <c r="D199" s="252" t="s">
        <v>241</v>
      </c>
      <c r="E199" s="253" t="s">
        <v>275</v>
      </c>
      <c r="F199" s="254" t="s">
        <v>276</v>
      </c>
      <c r="G199" s="255" t="s">
        <v>184</v>
      </c>
      <c r="H199" s="256">
        <v>0.021999999999999999</v>
      </c>
      <c r="I199" s="257"/>
      <c r="J199" s="258">
        <f>ROUND(I199*H199,2)</f>
        <v>0</v>
      </c>
      <c r="K199" s="259"/>
      <c r="L199" s="260"/>
      <c r="M199" s="261" t="s">
        <v>1</v>
      </c>
      <c r="N199" s="262" t="s">
        <v>40</v>
      </c>
      <c r="O199" s="90"/>
      <c r="P199" s="225">
        <f>O199*H199</f>
        <v>0</v>
      </c>
      <c r="Q199" s="225">
        <v>1</v>
      </c>
      <c r="R199" s="225">
        <f>Q199*H199</f>
        <v>0.021999999999999999</v>
      </c>
      <c r="S199" s="225">
        <v>0</v>
      </c>
      <c r="T199" s="226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7" t="s">
        <v>166</v>
      </c>
      <c r="AT199" s="227" t="s">
        <v>241</v>
      </c>
      <c r="AU199" s="227" t="s">
        <v>85</v>
      </c>
      <c r="AY199" s="16" t="s">
        <v>123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16" t="s">
        <v>83</v>
      </c>
      <c r="BK199" s="228">
        <f>ROUND(I199*H199,2)</f>
        <v>0</v>
      </c>
      <c r="BL199" s="16" t="s">
        <v>129</v>
      </c>
      <c r="BM199" s="227" t="s">
        <v>277</v>
      </c>
    </row>
    <row r="200" s="13" customFormat="1">
      <c r="A200" s="13"/>
      <c r="B200" s="229"/>
      <c r="C200" s="230"/>
      <c r="D200" s="231" t="s">
        <v>131</v>
      </c>
      <c r="E200" s="232" t="s">
        <v>1</v>
      </c>
      <c r="F200" s="233" t="s">
        <v>278</v>
      </c>
      <c r="G200" s="230"/>
      <c r="H200" s="234">
        <v>0.021999999999999999</v>
      </c>
      <c r="I200" s="235"/>
      <c r="J200" s="230"/>
      <c r="K200" s="230"/>
      <c r="L200" s="236"/>
      <c r="M200" s="237"/>
      <c r="N200" s="238"/>
      <c r="O200" s="238"/>
      <c r="P200" s="238"/>
      <c r="Q200" s="238"/>
      <c r="R200" s="238"/>
      <c r="S200" s="238"/>
      <c r="T200" s="23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0" t="s">
        <v>131</v>
      </c>
      <c r="AU200" s="240" t="s">
        <v>85</v>
      </c>
      <c r="AV200" s="13" t="s">
        <v>85</v>
      </c>
      <c r="AW200" s="13" t="s">
        <v>32</v>
      </c>
      <c r="AX200" s="13" t="s">
        <v>75</v>
      </c>
      <c r="AY200" s="240" t="s">
        <v>123</v>
      </c>
    </row>
    <row r="201" s="2" customFormat="1" ht="24.15" customHeight="1">
      <c r="A201" s="37"/>
      <c r="B201" s="38"/>
      <c r="C201" s="215" t="s">
        <v>279</v>
      </c>
      <c r="D201" s="215" t="s">
        <v>125</v>
      </c>
      <c r="E201" s="216" t="s">
        <v>280</v>
      </c>
      <c r="F201" s="217" t="s">
        <v>281</v>
      </c>
      <c r="G201" s="218" t="s">
        <v>128</v>
      </c>
      <c r="H201" s="219">
        <v>144.09999999999999</v>
      </c>
      <c r="I201" s="220"/>
      <c r="J201" s="221">
        <f>ROUND(I201*H201,2)</f>
        <v>0</v>
      </c>
      <c r="K201" s="222"/>
      <c r="L201" s="43"/>
      <c r="M201" s="223" t="s">
        <v>1</v>
      </c>
      <c r="N201" s="224" t="s">
        <v>40</v>
      </c>
      <c r="O201" s="90"/>
      <c r="P201" s="225">
        <f>O201*H201</f>
        <v>0</v>
      </c>
      <c r="Q201" s="225">
        <v>0.00068999999999999997</v>
      </c>
      <c r="R201" s="225">
        <f>Q201*H201</f>
        <v>0.09942899999999999</v>
      </c>
      <c r="S201" s="225">
        <v>0</v>
      </c>
      <c r="T201" s="226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7" t="s">
        <v>129</v>
      </c>
      <c r="AT201" s="227" t="s">
        <v>125</v>
      </c>
      <c r="AU201" s="227" t="s">
        <v>85</v>
      </c>
      <c r="AY201" s="16" t="s">
        <v>123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16" t="s">
        <v>83</v>
      </c>
      <c r="BK201" s="228">
        <f>ROUND(I201*H201,2)</f>
        <v>0</v>
      </c>
      <c r="BL201" s="16" t="s">
        <v>129</v>
      </c>
      <c r="BM201" s="227" t="s">
        <v>282</v>
      </c>
    </row>
    <row r="202" s="13" customFormat="1">
      <c r="A202" s="13"/>
      <c r="B202" s="229"/>
      <c r="C202" s="230"/>
      <c r="D202" s="231" t="s">
        <v>131</v>
      </c>
      <c r="E202" s="232" t="s">
        <v>1</v>
      </c>
      <c r="F202" s="233" t="s">
        <v>213</v>
      </c>
      <c r="G202" s="230"/>
      <c r="H202" s="234">
        <v>61</v>
      </c>
      <c r="I202" s="235"/>
      <c r="J202" s="230"/>
      <c r="K202" s="230"/>
      <c r="L202" s="236"/>
      <c r="M202" s="237"/>
      <c r="N202" s="238"/>
      <c r="O202" s="238"/>
      <c r="P202" s="238"/>
      <c r="Q202" s="238"/>
      <c r="R202" s="238"/>
      <c r="S202" s="238"/>
      <c r="T202" s="23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0" t="s">
        <v>131</v>
      </c>
      <c r="AU202" s="240" t="s">
        <v>85</v>
      </c>
      <c r="AV202" s="13" t="s">
        <v>85</v>
      </c>
      <c r="AW202" s="13" t="s">
        <v>32</v>
      </c>
      <c r="AX202" s="13" t="s">
        <v>75</v>
      </c>
      <c r="AY202" s="240" t="s">
        <v>123</v>
      </c>
    </row>
    <row r="203" s="13" customFormat="1">
      <c r="A203" s="13"/>
      <c r="B203" s="229"/>
      <c r="C203" s="230"/>
      <c r="D203" s="231" t="s">
        <v>131</v>
      </c>
      <c r="E203" s="232" t="s">
        <v>1</v>
      </c>
      <c r="F203" s="233" t="s">
        <v>215</v>
      </c>
      <c r="G203" s="230"/>
      <c r="H203" s="234">
        <v>70</v>
      </c>
      <c r="I203" s="235"/>
      <c r="J203" s="230"/>
      <c r="K203" s="230"/>
      <c r="L203" s="236"/>
      <c r="M203" s="237"/>
      <c r="N203" s="238"/>
      <c r="O203" s="238"/>
      <c r="P203" s="238"/>
      <c r="Q203" s="238"/>
      <c r="R203" s="238"/>
      <c r="S203" s="238"/>
      <c r="T203" s="23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0" t="s">
        <v>131</v>
      </c>
      <c r="AU203" s="240" t="s">
        <v>85</v>
      </c>
      <c r="AV203" s="13" t="s">
        <v>85</v>
      </c>
      <c r="AW203" s="13" t="s">
        <v>32</v>
      </c>
      <c r="AX203" s="13" t="s">
        <v>75</v>
      </c>
      <c r="AY203" s="240" t="s">
        <v>123</v>
      </c>
    </row>
    <row r="204" s="14" customFormat="1">
      <c r="A204" s="14"/>
      <c r="B204" s="241"/>
      <c r="C204" s="242"/>
      <c r="D204" s="231" t="s">
        <v>131</v>
      </c>
      <c r="E204" s="243" t="s">
        <v>1</v>
      </c>
      <c r="F204" s="244" t="s">
        <v>141</v>
      </c>
      <c r="G204" s="242"/>
      <c r="H204" s="245">
        <v>131</v>
      </c>
      <c r="I204" s="246"/>
      <c r="J204" s="242"/>
      <c r="K204" s="242"/>
      <c r="L204" s="247"/>
      <c r="M204" s="248"/>
      <c r="N204" s="249"/>
      <c r="O204" s="249"/>
      <c r="P204" s="249"/>
      <c r="Q204" s="249"/>
      <c r="R204" s="249"/>
      <c r="S204" s="249"/>
      <c r="T204" s="250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1" t="s">
        <v>131</v>
      </c>
      <c r="AU204" s="251" t="s">
        <v>85</v>
      </c>
      <c r="AV204" s="14" t="s">
        <v>129</v>
      </c>
      <c r="AW204" s="14" t="s">
        <v>32</v>
      </c>
      <c r="AX204" s="14" t="s">
        <v>83</v>
      </c>
      <c r="AY204" s="251" t="s">
        <v>123</v>
      </c>
    </row>
    <row r="205" s="13" customFormat="1">
      <c r="A205" s="13"/>
      <c r="B205" s="229"/>
      <c r="C205" s="230"/>
      <c r="D205" s="231" t="s">
        <v>131</v>
      </c>
      <c r="E205" s="230"/>
      <c r="F205" s="233" t="s">
        <v>283</v>
      </c>
      <c r="G205" s="230"/>
      <c r="H205" s="234">
        <v>144.09999999999999</v>
      </c>
      <c r="I205" s="235"/>
      <c r="J205" s="230"/>
      <c r="K205" s="230"/>
      <c r="L205" s="236"/>
      <c r="M205" s="237"/>
      <c r="N205" s="238"/>
      <c r="O205" s="238"/>
      <c r="P205" s="238"/>
      <c r="Q205" s="238"/>
      <c r="R205" s="238"/>
      <c r="S205" s="238"/>
      <c r="T205" s="23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0" t="s">
        <v>131</v>
      </c>
      <c r="AU205" s="240" t="s">
        <v>85</v>
      </c>
      <c r="AV205" s="13" t="s">
        <v>85</v>
      </c>
      <c r="AW205" s="13" t="s">
        <v>4</v>
      </c>
      <c r="AX205" s="13" t="s">
        <v>83</v>
      </c>
      <c r="AY205" s="240" t="s">
        <v>123</v>
      </c>
    </row>
    <row r="206" s="2" customFormat="1" ht="24.15" customHeight="1">
      <c r="A206" s="37"/>
      <c r="B206" s="38"/>
      <c r="C206" s="215" t="s">
        <v>284</v>
      </c>
      <c r="D206" s="215" t="s">
        <v>125</v>
      </c>
      <c r="E206" s="216" t="s">
        <v>285</v>
      </c>
      <c r="F206" s="217" t="s">
        <v>286</v>
      </c>
      <c r="G206" s="218" t="s">
        <v>159</v>
      </c>
      <c r="H206" s="219">
        <v>60</v>
      </c>
      <c r="I206" s="220"/>
      <c r="J206" s="221">
        <f>ROUND(I206*H206,2)</f>
        <v>0</v>
      </c>
      <c r="K206" s="222"/>
      <c r="L206" s="43"/>
      <c r="M206" s="223" t="s">
        <v>1</v>
      </c>
      <c r="N206" s="224" t="s">
        <v>40</v>
      </c>
      <c r="O206" s="90"/>
      <c r="P206" s="225">
        <f>O206*H206</f>
        <v>0</v>
      </c>
      <c r="Q206" s="225">
        <v>0</v>
      </c>
      <c r="R206" s="225">
        <f>Q206*H206</f>
        <v>0</v>
      </c>
      <c r="S206" s="225">
        <v>0.039</v>
      </c>
      <c r="T206" s="226">
        <f>S206*H206</f>
        <v>2.3399999999999999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7" t="s">
        <v>129</v>
      </c>
      <c r="AT206" s="227" t="s">
        <v>125</v>
      </c>
      <c r="AU206" s="227" t="s">
        <v>85</v>
      </c>
      <c r="AY206" s="16" t="s">
        <v>123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16" t="s">
        <v>83</v>
      </c>
      <c r="BK206" s="228">
        <f>ROUND(I206*H206,2)</f>
        <v>0</v>
      </c>
      <c r="BL206" s="16" t="s">
        <v>129</v>
      </c>
      <c r="BM206" s="227" t="s">
        <v>287</v>
      </c>
    </row>
    <row r="207" s="2" customFormat="1" ht="37.8" customHeight="1">
      <c r="A207" s="37"/>
      <c r="B207" s="38"/>
      <c r="C207" s="252" t="s">
        <v>288</v>
      </c>
      <c r="D207" s="252" t="s">
        <v>241</v>
      </c>
      <c r="E207" s="253" t="s">
        <v>289</v>
      </c>
      <c r="F207" s="254" t="s">
        <v>290</v>
      </c>
      <c r="G207" s="255" t="s">
        <v>149</v>
      </c>
      <c r="H207" s="256">
        <v>100</v>
      </c>
      <c r="I207" s="257"/>
      <c r="J207" s="258">
        <f>ROUND(I207*H207,2)</f>
        <v>0</v>
      </c>
      <c r="K207" s="259"/>
      <c r="L207" s="260"/>
      <c r="M207" s="261" t="s">
        <v>1</v>
      </c>
      <c r="N207" s="262" t="s">
        <v>40</v>
      </c>
      <c r="O207" s="90"/>
      <c r="P207" s="225">
        <f>O207*H207</f>
        <v>0</v>
      </c>
      <c r="Q207" s="225">
        <v>0</v>
      </c>
      <c r="R207" s="225">
        <f>Q207*H207</f>
        <v>0</v>
      </c>
      <c r="S207" s="225">
        <v>0</v>
      </c>
      <c r="T207" s="226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7" t="s">
        <v>166</v>
      </c>
      <c r="AT207" s="227" t="s">
        <v>241</v>
      </c>
      <c r="AU207" s="227" t="s">
        <v>85</v>
      </c>
      <c r="AY207" s="16" t="s">
        <v>123</v>
      </c>
      <c r="BE207" s="228">
        <f>IF(N207="základní",J207,0)</f>
        <v>0</v>
      </c>
      <c r="BF207" s="228">
        <f>IF(N207="snížená",J207,0)</f>
        <v>0</v>
      </c>
      <c r="BG207" s="228">
        <f>IF(N207="zákl. přenesená",J207,0)</f>
        <v>0</v>
      </c>
      <c r="BH207" s="228">
        <f>IF(N207="sníž. přenesená",J207,0)</f>
        <v>0</v>
      </c>
      <c r="BI207" s="228">
        <f>IF(N207="nulová",J207,0)</f>
        <v>0</v>
      </c>
      <c r="BJ207" s="16" t="s">
        <v>83</v>
      </c>
      <c r="BK207" s="228">
        <f>ROUND(I207*H207,2)</f>
        <v>0</v>
      </c>
      <c r="BL207" s="16" t="s">
        <v>129</v>
      </c>
      <c r="BM207" s="227" t="s">
        <v>291</v>
      </c>
    </row>
    <row r="208" s="2" customFormat="1" ht="33" customHeight="1">
      <c r="A208" s="37"/>
      <c r="B208" s="38"/>
      <c r="C208" s="252" t="s">
        <v>292</v>
      </c>
      <c r="D208" s="252" t="s">
        <v>241</v>
      </c>
      <c r="E208" s="253" t="s">
        <v>293</v>
      </c>
      <c r="F208" s="254" t="s">
        <v>294</v>
      </c>
      <c r="G208" s="255" t="s">
        <v>221</v>
      </c>
      <c r="H208" s="256">
        <v>1</v>
      </c>
      <c r="I208" s="257"/>
      <c r="J208" s="258">
        <f>ROUND(I208*H208,2)</f>
        <v>0</v>
      </c>
      <c r="K208" s="259"/>
      <c r="L208" s="260"/>
      <c r="M208" s="261" t="s">
        <v>1</v>
      </c>
      <c r="N208" s="262" t="s">
        <v>40</v>
      </c>
      <c r="O208" s="90"/>
      <c r="P208" s="225">
        <f>O208*H208</f>
        <v>0</v>
      </c>
      <c r="Q208" s="225">
        <v>0</v>
      </c>
      <c r="R208" s="225">
        <f>Q208*H208</f>
        <v>0</v>
      </c>
      <c r="S208" s="225">
        <v>0</v>
      </c>
      <c r="T208" s="226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7" t="s">
        <v>166</v>
      </c>
      <c r="AT208" s="227" t="s">
        <v>241</v>
      </c>
      <c r="AU208" s="227" t="s">
        <v>85</v>
      </c>
      <c r="AY208" s="16" t="s">
        <v>123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16" t="s">
        <v>83</v>
      </c>
      <c r="BK208" s="228">
        <f>ROUND(I208*H208,2)</f>
        <v>0</v>
      </c>
      <c r="BL208" s="16" t="s">
        <v>129</v>
      </c>
      <c r="BM208" s="227" t="s">
        <v>295</v>
      </c>
    </row>
    <row r="209" s="2" customFormat="1" ht="33" customHeight="1">
      <c r="A209" s="37"/>
      <c r="B209" s="38"/>
      <c r="C209" s="252" t="s">
        <v>296</v>
      </c>
      <c r="D209" s="252" t="s">
        <v>241</v>
      </c>
      <c r="E209" s="253" t="s">
        <v>297</v>
      </c>
      <c r="F209" s="254" t="s">
        <v>298</v>
      </c>
      <c r="G209" s="255" t="s">
        <v>221</v>
      </c>
      <c r="H209" s="256">
        <v>5</v>
      </c>
      <c r="I209" s="257"/>
      <c r="J209" s="258">
        <f>ROUND(I209*H209,2)</f>
        <v>0</v>
      </c>
      <c r="K209" s="259"/>
      <c r="L209" s="260"/>
      <c r="M209" s="261" t="s">
        <v>1</v>
      </c>
      <c r="N209" s="262" t="s">
        <v>40</v>
      </c>
      <c r="O209" s="90"/>
      <c r="P209" s="225">
        <f>O209*H209</f>
        <v>0</v>
      </c>
      <c r="Q209" s="225">
        <v>0</v>
      </c>
      <c r="R209" s="225">
        <f>Q209*H209</f>
        <v>0</v>
      </c>
      <c r="S209" s="225">
        <v>0</v>
      </c>
      <c r="T209" s="226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7" t="s">
        <v>166</v>
      </c>
      <c r="AT209" s="227" t="s">
        <v>241</v>
      </c>
      <c r="AU209" s="227" t="s">
        <v>85</v>
      </c>
      <c r="AY209" s="16" t="s">
        <v>123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16" t="s">
        <v>83</v>
      </c>
      <c r="BK209" s="228">
        <f>ROUND(I209*H209,2)</f>
        <v>0</v>
      </c>
      <c r="BL209" s="16" t="s">
        <v>129</v>
      </c>
      <c r="BM209" s="227" t="s">
        <v>299</v>
      </c>
    </row>
    <row r="210" s="2" customFormat="1" ht="16.5" customHeight="1">
      <c r="A210" s="37"/>
      <c r="B210" s="38"/>
      <c r="C210" s="252" t="s">
        <v>300</v>
      </c>
      <c r="D210" s="252" t="s">
        <v>241</v>
      </c>
      <c r="E210" s="253" t="s">
        <v>301</v>
      </c>
      <c r="F210" s="254" t="s">
        <v>302</v>
      </c>
      <c r="G210" s="255" t="s">
        <v>221</v>
      </c>
      <c r="H210" s="256">
        <v>1</v>
      </c>
      <c r="I210" s="257"/>
      <c r="J210" s="258">
        <f>ROUND(I210*H210,2)</f>
        <v>0</v>
      </c>
      <c r="K210" s="259"/>
      <c r="L210" s="260"/>
      <c r="M210" s="261" t="s">
        <v>1</v>
      </c>
      <c r="N210" s="262" t="s">
        <v>40</v>
      </c>
      <c r="O210" s="90"/>
      <c r="P210" s="225">
        <f>O210*H210</f>
        <v>0</v>
      </c>
      <c r="Q210" s="225">
        <v>0</v>
      </c>
      <c r="R210" s="225">
        <f>Q210*H210</f>
        <v>0</v>
      </c>
      <c r="S210" s="225">
        <v>0</v>
      </c>
      <c r="T210" s="226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7" t="s">
        <v>166</v>
      </c>
      <c r="AT210" s="227" t="s">
        <v>241</v>
      </c>
      <c r="AU210" s="227" t="s">
        <v>85</v>
      </c>
      <c r="AY210" s="16" t="s">
        <v>123</v>
      </c>
      <c r="BE210" s="228">
        <f>IF(N210="základní",J210,0)</f>
        <v>0</v>
      </c>
      <c r="BF210" s="228">
        <f>IF(N210="snížená",J210,0)</f>
        <v>0</v>
      </c>
      <c r="BG210" s="228">
        <f>IF(N210="zákl. přenesená",J210,0)</f>
        <v>0</v>
      </c>
      <c r="BH210" s="228">
        <f>IF(N210="sníž. přenesená",J210,0)</f>
        <v>0</v>
      </c>
      <c r="BI210" s="228">
        <f>IF(N210="nulová",J210,0)</f>
        <v>0</v>
      </c>
      <c r="BJ210" s="16" t="s">
        <v>83</v>
      </c>
      <c r="BK210" s="228">
        <f>ROUND(I210*H210,2)</f>
        <v>0</v>
      </c>
      <c r="BL210" s="16" t="s">
        <v>129</v>
      </c>
      <c r="BM210" s="227" t="s">
        <v>303</v>
      </c>
    </row>
    <row r="211" s="2" customFormat="1" ht="44.25" customHeight="1">
      <c r="A211" s="37"/>
      <c r="B211" s="38"/>
      <c r="C211" s="252" t="s">
        <v>304</v>
      </c>
      <c r="D211" s="252" t="s">
        <v>241</v>
      </c>
      <c r="E211" s="253" t="s">
        <v>305</v>
      </c>
      <c r="F211" s="254" t="s">
        <v>306</v>
      </c>
      <c r="G211" s="255" t="s">
        <v>221</v>
      </c>
      <c r="H211" s="256">
        <v>1</v>
      </c>
      <c r="I211" s="257"/>
      <c r="J211" s="258">
        <f>ROUND(I211*H211,2)</f>
        <v>0</v>
      </c>
      <c r="K211" s="259"/>
      <c r="L211" s="260"/>
      <c r="M211" s="261" t="s">
        <v>1</v>
      </c>
      <c r="N211" s="262" t="s">
        <v>40</v>
      </c>
      <c r="O211" s="90"/>
      <c r="P211" s="225">
        <f>O211*H211</f>
        <v>0</v>
      </c>
      <c r="Q211" s="225">
        <v>0</v>
      </c>
      <c r="R211" s="225">
        <f>Q211*H211</f>
        <v>0</v>
      </c>
      <c r="S211" s="225">
        <v>0</v>
      </c>
      <c r="T211" s="226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7" t="s">
        <v>166</v>
      </c>
      <c r="AT211" s="227" t="s">
        <v>241</v>
      </c>
      <c r="AU211" s="227" t="s">
        <v>85</v>
      </c>
      <c r="AY211" s="16" t="s">
        <v>123</v>
      </c>
      <c r="BE211" s="228">
        <f>IF(N211="základní",J211,0)</f>
        <v>0</v>
      </c>
      <c r="BF211" s="228">
        <f>IF(N211="snížená",J211,0)</f>
        <v>0</v>
      </c>
      <c r="BG211" s="228">
        <f>IF(N211="zákl. přenesená",J211,0)</f>
        <v>0</v>
      </c>
      <c r="BH211" s="228">
        <f>IF(N211="sníž. přenesená",J211,0)</f>
        <v>0</v>
      </c>
      <c r="BI211" s="228">
        <f>IF(N211="nulová",J211,0)</f>
        <v>0</v>
      </c>
      <c r="BJ211" s="16" t="s">
        <v>83</v>
      </c>
      <c r="BK211" s="228">
        <f>ROUND(I211*H211,2)</f>
        <v>0</v>
      </c>
      <c r="BL211" s="16" t="s">
        <v>129</v>
      </c>
      <c r="BM211" s="227" t="s">
        <v>307</v>
      </c>
    </row>
    <row r="212" s="2" customFormat="1" ht="37.8" customHeight="1">
      <c r="A212" s="37"/>
      <c r="B212" s="38"/>
      <c r="C212" s="252" t="s">
        <v>308</v>
      </c>
      <c r="D212" s="252" t="s">
        <v>241</v>
      </c>
      <c r="E212" s="253" t="s">
        <v>309</v>
      </c>
      <c r="F212" s="254" t="s">
        <v>310</v>
      </c>
      <c r="G212" s="255" t="s">
        <v>221</v>
      </c>
      <c r="H212" s="256">
        <v>1</v>
      </c>
      <c r="I212" s="257"/>
      <c r="J212" s="258">
        <f>ROUND(I212*H212,2)</f>
        <v>0</v>
      </c>
      <c r="K212" s="259"/>
      <c r="L212" s="260"/>
      <c r="M212" s="261" t="s">
        <v>1</v>
      </c>
      <c r="N212" s="262" t="s">
        <v>40</v>
      </c>
      <c r="O212" s="90"/>
      <c r="P212" s="225">
        <f>O212*H212</f>
        <v>0</v>
      </c>
      <c r="Q212" s="225">
        <v>0</v>
      </c>
      <c r="R212" s="225">
        <f>Q212*H212</f>
        <v>0</v>
      </c>
      <c r="S212" s="225">
        <v>0</v>
      </c>
      <c r="T212" s="226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27" t="s">
        <v>166</v>
      </c>
      <c r="AT212" s="227" t="s">
        <v>241</v>
      </c>
      <c r="AU212" s="227" t="s">
        <v>85</v>
      </c>
      <c r="AY212" s="16" t="s">
        <v>123</v>
      </c>
      <c r="BE212" s="228">
        <f>IF(N212="základní",J212,0)</f>
        <v>0</v>
      </c>
      <c r="BF212" s="228">
        <f>IF(N212="snížená",J212,0)</f>
        <v>0</v>
      </c>
      <c r="BG212" s="228">
        <f>IF(N212="zákl. přenesená",J212,0)</f>
        <v>0</v>
      </c>
      <c r="BH212" s="228">
        <f>IF(N212="sníž. přenesená",J212,0)</f>
        <v>0</v>
      </c>
      <c r="BI212" s="228">
        <f>IF(N212="nulová",J212,0)</f>
        <v>0</v>
      </c>
      <c r="BJ212" s="16" t="s">
        <v>83</v>
      </c>
      <c r="BK212" s="228">
        <f>ROUND(I212*H212,2)</f>
        <v>0</v>
      </c>
      <c r="BL212" s="16" t="s">
        <v>129</v>
      </c>
      <c r="BM212" s="227" t="s">
        <v>311</v>
      </c>
    </row>
    <row r="213" s="2" customFormat="1" ht="33" customHeight="1">
      <c r="A213" s="37"/>
      <c r="B213" s="38"/>
      <c r="C213" s="252" t="s">
        <v>312</v>
      </c>
      <c r="D213" s="252" t="s">
        <v>241</v>
      </c>
      <c r="E213" s="253" t="s">
        <v>313</v>
      </c>
      <c r="F213" s="254" t="s">
        <v>314</v>
      </c>
      <c r="G213" s="255" t="s">
        <v>221</v>
      </c>
      <c r="H213" s="256">
        <v>1</v>
      </c>
      <c r="I213" s="257"/>
      <c r="J213" s="258">
        <f>ROUND(I213*H213,2)</f>
        <v>0</v>
      </c>
      <c r="K213" s="259"/>
      <c r="L213" s="260"/>
      <c r="M213" s="261" t="s">
        <v>1</v>
      </c>
      <c r="N213" s="262" t="s">
        <v>40</v>
      </c>
      <c r="O213" s="90"/>
      <c r="P213" s="225">
        <f>O213*H213</f>
        <v>0</v>
      </c>
      <c r="Q213" s="225">
        <v>0</v>
      </c>
      <c r="R213" s="225">
        <f>Q213*H213</f>
        <v>0</v>
      </c>
      <c r="S213" s="225">
        <v>0</v>
      </c>
      <c r="T213" s="226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7" t="s">
        <v>166</v>
      </c>
      <c r="AT213" s="227" t="s">
        <v>241</v>
      </c>
      <c r="AU213" s="227" t="s">
        <v>85</v>
      </c>
      <c r="AY213" s="16" t="s">
        <v>123</v>
      </c>
      <c r="BE213" s="228">
        <f>IF(N213="základní",J213,0)</f>
        <v>0</v>
      </c>
      <c r="BF213" s="228">
        <f>IF(N213="snížená",J213,0)</f>
        <v>0</v>
      </c>
      <c r="BG213" s="228">
        <f>IF(N213="zákl. přenesená",J213,0)</f>
        <v>0</v>
      </c>
      <c r="BH213" s="228">
        <f>IF(N213="sníž. přenesená",J213,0)</f>
        <v>0</v>
      </c>
      <c r="BI213" s="228">
        <f>IF(N213="nulová",J213,0)</f>
        <v>0</v>
      </c>
      <c r="BJ213" s="16" t="s">
        <v>83</v>
      </c>
      <c r="BK213" s="228">
        <f>ROUND(I213*H213,2)</f>
        <v>0</v>
      </c>
      <c r="BL213" s="16" t="s">
        <v>129</v>
      </c>
      <c r="BM213" s="227" t="s">
        <v>315</v>
      </c>
    </row>
    <row r="214" s="2" customFormat="1" ht="49.05" customHeight="1">
      <c r="A214" s="37"/>
      <c r="B214" s="38"/>
      <c r="C214" s="252" t="s">
        <v>316</v>
      </c>
      <c r="D214" s="252" t="s">
        <v>241</v>
      </c>
      <c r="E214" s="253" t="s">
        <v>317</v>
      </c>
      <c r="F214" s="254" t="s">
        <v>318</v>
      </c>
      <c r="G214" s="255" t="s">
        <v>221</v>
      </c>
      <c r="H214" s="256">
        <v>1</v>
      </c>
      <c r="I214" s="257"/>
      <c r="J214" s="258">
        <f>ROUND(I214*H214,2)</f>
        <v>0</v>
      </c>
      <c r="K214" s="259"/>
      <c r="L214" s="260"/>
      <c r="M214" s="261" t="s">
        <v>1</v>
      </c>
      <c r="N214" s="262" t="s">
        <v>40</v>
      </c>
      <c r="O214" s="90"/>
      <c r="P214" s="225">
        <f>O214*H214</f>
        <v>0</v>
      </c>
      <c r="Q214" s="225">
        <v>0</v>
      </c>
      <c r="R214" s="225">
        <f>Q214*H214</f>
        <v>0</v>
      </c>
      <c r="S214" s="225">
        <v>0</v>
      </c>
      <c r="T214" s="226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7" t="s">
        <v>166</v>
      </c>
      <c r="AT214" s="227" t="s">
        <v>241</v>
      </c>
      <c r="AU214" s="227" t="s">
        <v>85</v>
      </c>
      <c r="AY214" s="16" t="s">
        <v>123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16" t="s">
        <v>83</v>
      </c>
      <c r="BK214" s="228">
        <f>ROUND(I214*H214,2)</f>
        <v>0</v>
      </c>
      <c r="BL214" s="16" t="s">
        <v>129</v>
      </c>
      <c r="BM214" s="227" t="s">
        <v>319</v>
      </c>
    </row>
    <row r="215" s="12" customFormat="1" ht="22.8" customHeight="1">
      <c r="A215" s="12"/>
      <c r="B215" s="199"/>
      <c r="C215" s="200"/>
      <c r="D215" s="201" t="s">
        <v>74</v>
      </c>
      <c r="E215" s="213" t="s">
        <v>320</v>
      </c>
      <c r="F215" s="213" t="s">
        <v>321</v>
      </c>
      <c r="G215" s="200"/>
      <c r="H215" s="200"/>
      <c r="I215" s="203"/>
      <c r="J215" s="214">
        <f>BK215</f>
        <v>0</v>
      </c>
      <c r="K215" s="200"/>
      <c r="L215" s="205"/>
      <c r="M215" s="206"/>
      <c r="N215" s="207"/>
      <c r="O215" s="207"/>
      <c r="P215" s="208">
        <f>SUM(P216:P219)</f>
        <v>0</v>
      </c>
      <c r="Q215" s="207"/>
      <c r="R215" s="208">
        <f>SUM(R216:R219)</f>
        <v>0</v>
      </c>
      <c r="S215" s="207"/>
      <c r="T215" s="209">
        <f>SUM(T216:T219)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0" t="s">
        <v>83</v>
      </c>
      <c r="AT215" s="211" t="s">
        <v>74</v>
      </c>
      <c r="AU215" s="211" t="s">
        <v>83</v>
      </c>
      <c r="AY215" s="210" t="s">
        <v>123</v>
      </c>
      <c r="BK215" s="212">
        <f>SUM(BK216:BK219)</f>
        <v>0</v>
      </c>
    </row>
    <row r="216" s="2" customFormat="1" ht="33" customHeight="1">
      <c r="A216" s="37"/>
      <c r="B216" s="38"/>
      <c r="C216" s="215" t="s">
        <v>322</v>
      </c>
      <c r="D216" s="215" t="s">
        <v>125</v>
      </c>
      <c r="E216" s="216" t="s">
        <v>323</v>
      </c>
      <c r="F216" s="217" t="s">
        <v>324</v>
      </c>
      <c r="G216" s="218" t="s">
        <v>184</v>
      </c>
      <c r="H216" s="219">
        <v>108.965</v>
      </c>
      <c r="I216" s="220"/>
      <c r="J216" s="221">
        <f>ROUND(I216*H216,2)</f>
        <v>0</v>
      </c>
      <c r="K216" s="222"/>
      <c r="L216" s="43"/>
      <c r="M216" s="223" t="s">
        <v>1</v>
      </c>
      <c r="N216" s="224" t="s">
        <v>40</v>
      </c>
      <c r="O216" s="90"/>
      <c r="P216" s="225">
        <f>O216*H216</f>
        <v>0</v>
      </c>
      <c r="Q216" s="225">
        <v>0</v>
      </c>
      <c r="R216" s="225">
        <f>Q216*H216</f>
        <v>0</v>
      </c>
      <c r="S216" s="225">
        <v>0</v>
      </c>
      <c r="T216" s="226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27" t="s">
        <v>129</v>
      </c>
      <c r="AT216" s="227" t="s">
        <v>125</v>
      </c>
      <c r="AU216" s="227" t="s">
        <v>85</v>
      </c>
      <c r="AY216" s="16" t="s">
        <v>123</v>
      </c>
      <c r="BE216" s="228">
        <f>IF(N216="základní",J216,0)</f>
        <v>0</v>
      </c>
      <c r="BF216" s="228">
        <f>IF(N216="snížená",J216,0)</f>
        <v>0</v>
      </c>
      <c r="BG216" s="228">
        <f>IF(N216="zákl. přenesená",J216,0)</f>
        <v>0</v>
      </c>
      <c r="BH216" s="228">
        <f>IF(N216="sníž. přenesená",J216,0)</f>
        <v>0</v>
      </c>
      <c r="BI216" s="228">
        <f>IF(N216="nulová",J216,0)</f>
        <v>0</v>
      </c>
      <c r="BJ216" s="16" t="s">
        <v>83</v>
      </c>
      <c r="BK216" s="228">
        <f>ROUND(I216*H216,2)</f>
        <v>0</v>
      </c>
      <c r="BL216" s="16" t="s">
        <v>129</v>
      </c>
      <c r="BM216" s="227" t="s">
        <v>325</v>
      </c>
    </row>
    <row r="217" s="2" customFormat="1" ht="21.75" customHeight="1">
      <c r="A217" s="37"/>
      <c r="B217" s="38"/>
      <c r="C217" s="215" t="s">
        <v>326</v>
      </c>
      <c r="D217" s="215" t="s">
        <v>125</v>
      </c>
      <c r="E217" s="216" t="s">
        <v>327</v>
      </c>
      <c r="F217" s="217" t="s">
        <v>328</v>
      </c>
      <c r="G217" s="218" t="s">
        <v>184</v>
      </c>
      <c r="H217" s="219">
        <v>108.965</v>
      </c>
      <c r="I217" s="220"/>
      <c r="J217" s="221">
        <f>ROUND(I217*H217,2)</f>
        <v>0</v>
      </c>
      <c r="K217" s="222"/>
      <c r="L217" s="43"/>
      <c r="M217" s="223" t="s">
        <v>1</v>
      </c>
      <c r="N217" s="224" t="s">
        <v>40</v>
      </c>
      <c r="O217" s="90"/>
      <c r="P217" s="225">
        <f>O217*H217</f>
        <v>0</v>
      </c>
      <c r="Q217" s="225">
        <v>0</v>
      </c>
      <c r="R217" s="225">
        <f>Q217*H217</f>
        <v>0</v>
      </c>
      <c r="S217" s="225">
        <v>0</v>
      </c>
      <c r="T217" s="226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7" t="s">
        <v>129</v>
      </c>
      <c r="AT217" s="227" t="s">
        <v>125</v>
      </c>
      <c r="AU217" s="227" t="s">
        <v>85</v>
      </c>
      <c r="AY217" s="16" t="s">
        <v>123</v>
      </c>
      <c r="BE217" s="228">
        <f>IF(N217="základní",J217,0)</f>
        <v>0</v>
      </c>
      <c r="BF217" s="228">
        <f>IF(N217="snížená",J217,0)</f>
        <v>0</v>
      </c>
      <c r="BG217" s="228">
        <f>IF(N217="zákl. přenesená",J217,0)</f>
        <v>0</v>
      </c>
      <c r="BH217" s="228">
        <f>IF(N217="sníž. přenesená",J217,0)</f>
        <v>0</v>
      </c>
      <c r="BI217" s="228">
        <f>IF(N217="nulová",J217,0)</f>
        <v>0</v>
      </c>
      <c r="BJ217" s="16" t="s">
        <v>83</v>
      </c>
      <c r="BK217" s="228">
        <f>ROUND(I217*H217,2)</f>
        <v>0</v>
      </c>
      <c r="BL217" s="16" t="s">
        <v>129</v>
      </c>
      <c r="BM217" s="227" t="s">
        <v>329</v>
      </c>
    </row>
    <row r="218" s="2" customFormat="1" ht="24.15" customHeight="1">
      <c r="A218" s="37"/>
      <c r="B218" s="38"/>
      <c r="C218" s="215" t="s">
        <v>330</v>
      </c>
      <c r="D218" s="215" t="s">
        <v>125</v>
      </c>
      <c r="E218" s="216" t="s">
        <v>331</v>
      </c>
      <c r="F218" s="217" t="s">
        <v>332</v>
      </c>
      <c r="G218" s="218" t="s">
        <v>184</v>
      </c>
      <c r="H218" s="219">
        <v>2070.335</v>
      </c>
      <c r="I218" s="220"/>
      <c r="J218" s="221">
        <f>ROUND(I218*H218,2)</f>
        <v>0</v>
      </c>
      <c r="K218" s="222"/>
      <c r="L218" s="43"/>
      <c r="M218" s="223" t="s">
        <v>1</v>
      </c>
      <c r="N218" s="224" t="s">
        <v>40</v>
      </c>
      <c r="O218" s="90"/>
      <c r="P218" s="225">
        <f>O218*H218</f>
        <v>0</v>
      </c>
      <c r="Q218" s="225">
        <v>0</v>
      </c>
      <c r="R218" s="225">
        <f>Q218*H218</f>
        <v>0</v>
      </c>
      <c r="S218" s="225">
        <v>0</v>
      </c>
      <c r="T218" s="226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27" t="s">
        <v>129</v>
      </c>
      <c r="AT218" s="227" t="s">
        <v>125</v>
      </c>
      <c r="AU218" s="227" t="s">
        <v>85</v>
      </c>
      <c r="AY218" s="16" t="s">
        <v>123</v>
      </c>
      <c r="BE218" s="228">
        <f>IF(N218="základní",J218,0)</f>
        <v>0</v>
      </c>
      <c r="BF218" s="228">
        <f>IF(N218="snížená",J218,0)</f>
        <v>0</v>
      </c>
      <c r="BG218" s="228">
        <f>IF(N218="zákl. přenesená",J218,0)</f>
        <v>0</v>
      </c>
      <c r="BH218" s="228">
        <f>IF(N218="sníž. přenesená",J218,0)</f>
        <v>0</v>
      </c>
      <c r="BI218" s="228">
        <f>IF(N218="nulová",J218,0)</f>
        <v>0</v>
      </c>
      <c r="BJ218" s="16" t="s">
        <v>83</v>
      </c>
      <c r="BK218" s="228">
        <f>ROUND(I218*H218,2)</f>
        <v>0</v>
      </c>
      <c r="BL218" s="16" t="s">
        <v>129</v>
      </c>
      <c r="BM218" s="227" t="s">
        <v>333</v>
      </c>
    </row>
    <row r="219" s="13" customFormat="1">
      <c r="A219" s="13"/>
      <c r="B219" s="229"/>
      <c r="C219" s="230"/>
      <c r="D219" s="231" t="s">
        <v>131</v>
      </c>
      <c r="E219" s="230"/>
      <c r="F219" s="233" t="s">
        <v>334</v>
      </c>
      <c r="G219" s="230"/>
      <c r="H219" s="234">
        <v>2070.335</v>
      </c>
      <c r="I219" s="235"/>
      <c r="J219" s="230"/>
      <c r="K219" s="230"/>
      <c r="L219" s="236"/>
      <c r="M219" s="237"/>
      <c r="N219" s="238"/>
      <c r="O219" s="238"/>
      <c r="P219" s="238"/>
      <c r="Q219" s="238"/>
      <c r="R219" s="238"/>
      <c r="S219" s="238"/>
      <c r="T219" s="23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0" t="s">
        <v>131</v>
      </c>
      <c r="AU219" s="240" t="s">
        <v>85</v>
      </c>
      <c r="AV219" s="13" t="s">
        <v>85</v>
      </c>
      <c r="AW219" s="13" t="s">
        <v>4</v>
      </c>
      <c r="AX219" s="13" t="s">
        <v>83</v>
      </c>
      <c r="AY219" s="240" t="s">
        <v>123</v>
      </c>
    </row>
    <row r="220" s="12" customFormat="1" ht="22.8" customHeight="1">
      <c r="A220" s="12"/>
      <c r="B220" s="199"/>
      <c r="C220" s="200"/>
      <c r="D220" s="201" t="s">
        <v>74</v>
      </c>
      <c r="E220" s="213" t="s">
        <v>335</v>
      </c>
      <c r="F220" s="213" t="s">
        <v>336</v>
      </c>
      <c r="G220" s="200"/>
      <c r="H220" s="200"/>
      <c r="I220" s="203"/>
      <c r="J220" s="214">
        <f>BK220</f>
        <v>0</v>
      </c>
      <c r="K220" s="200"/>
      <c r="L220" s="205"/>
      <c r="M220" s="206"/>
      <c r="N220" s="207"/>
      <c r="O220" s="207"/>
      <c r="P220" s="208">
        <f>P221</f>
        <v>0</v>
      </c>
      <c r="Q220" s="207"/>
      <c r="R220" s="208">
        <f>R221</f>
        <v>0</v>
      </c>
      <c r="S220" s="207"/>
      <c r="T220" s="209">
        <f>T221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0" t="s">
        <v>83</v>
      </c>
      <c r="AT220" s="211" t="s">
        <v>74</v>
      </c>
      <c r="AU220" s="211" t="s">
        <v>83</v>
      </c>
      <c r="AY220" s="210" t="s">
        <v>123</v>
      </c>
      <c r="BK220" s="212">
        <f>BK221</f>
        <v>0</v>
      </c>
    </row>
    <row r="221" s="2" customFormat="1" ht="16.5" customHeight="1">
      <c r="A221" s="37"/>
      <c r="B221" s="38"/>
      <c r="C221" s="215" t="s">
        <v>337</v>
      </c>
      <c r="D221" s="215" t="s">
        <v>125</v>
      </c>
      <c r="E221" s="216" t="s">
        <v>338</v>
      </c>
      <c r="F221" s="217" t="s">
        <v>339</v>
      </c>
      <c r="G221" s="218" t="s">
        <v>184</v>
      </c>
      <c r="H221" s="219">
        <v>45.526000000000003</v>
      </c>
      <c r="I221" s="220"/>
      <c r="J221" s="221">
        <f>ROUND(I221*H221,2)</f>
        <v>0</v>
      </c>
      <c r="K221" s="222"/>
      <c r="L221" s="43"/>
      <c r="M221" s="263" t="s">
        <v>1</v>
      </c>
      <c r="N221" s="264" t="s">
        <v>40</v>
      </c>
      <c r="O221" s="265"/>
      <c r="P221" s="266">
        <f>O221*H221</f>
        <v>0</v>
      </c>
      <c r="Q221" s="266">
        <v>0</v>
      </c>
      <c r="R221" s="266">
        <f>Q221*H221</f>
        <v>0</v>
      </c>
      <c r="S221" s="266">
        <v>0</v>
      </c>
      <c r="T221" s="267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27" t="s">
        <v>129</v>
      </c>
      <c r="AT221" s="227" t="s">
        <v>125</v>
      </c>
      <c r="AU221" s="227" t="s">
        <v>85</v>
      </c>
      <c r="AY221" s="16" t="s">
        <v>123</v>
      </c>
      <c r="BE221" s="228">
        <f>IF(N221="základní",J221,0)</f>
        <v>0</v>
      </c>
      <c r="BF221" s="228">
        <f>IF(N221="snížená",J221,0)</f>
        <v>0</v>
      </c>
      <c r="BG221" s="228">
        <f>IF(N221="zákl. přenesená",J221,0)</f>
        <v>0</v>
      </c>
      <c r="BH221" s="228">
        <f>IF(N221="sníž. přenesená",J221,0)</f>
        <v>0</v>
      </c>
      <c r="BI221" s="228">
        <f>IF(N221="nulová",J221,0)</f>
        <v>0</v>
      </c>
      <c r="BJ221" s="16" t="s">
        <v>83</v>
      </c>
      <c r="BK221" s="228">
        <f>ROUND(I221*H221,2)</f>
        <v>0</v>
      </c>
      <c r="BL221" s="16" t="s">
        <v>129</v>
      </c>
      <c r="BM221" s="227" t="s">
        <v>340</v>
      </c>
    </row>
    <row r="222" s="2" customFormat="1" ht="6.96" customHeight="1">
      <c r="A222" s="37"/>
      <c r="B222" s="65"/>
      <c r="C222" s="66"/>
      <c r="D222" s="66"/>
      <c r="E222" s="66"/>
      <c r="F222" s="66"/>
      <c r="G222" s="66"/>
      <c r="H222" s="66"/>
      <c r="I222" s="66"/>
      <c r="J222" s="66"/>
      <c r="K222" s="66"/>
      <c r="L222" s="43"/>
      <c r="M222" s="37"/>
      <c r="O222" s="37"/>
      <c r="P222" s="37"/>
      <c r="Q222" s="37"/>
      <c r="R222" s="37"/>
      <c r="S222" s="37"/>
      <c r="T222" s="37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</row>
  </sheetData>
  <sheetProtection sheet="1" autoFilter="0" formatColumns="0" formatRows="0" objects="1" scenarios="1" spinCount="100000" saltValue="9Ocu7nCO/yzQQUaDi6uoE8LyN53iZdmuA5H/vSNK0u5Q2gYVI/n7ixRwJT6Gq/OR9jj42g2sKe9btipwL7Q3mg==" hashValue="mBkxMQnpNaUwarks4VIoO4BW4DLVtYVBguxtx4MykjkSJI4DrJafFBRVc1m0NneinAjfYst34i4r5F0kvuLBeA==" algorithmName="SHA-512" password="CC35"/>
  <autoFilter ref="C121:K221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2"/>
      <c r="C3" s="133"/>
      <c r="D3" s="133"/>
      <c r="E3" s="133"/>
      <c r="F3" s="133"/>
      <c r="G3" s="133"/>
      <c r="H3" s="19"/>
    </row>
    <row r="4" s="1" customFormat="1" ht="24.96" customHeight="1">
      <c r="B4" s="19"/>
      <c r="C4" s="134" t="s">
        <v>341</v>
      </c>
      <c r="H4" s="19"/>
    </row>
    <row r="5" s="1" customFormat="1" ht="12" customHeight="1">
      <c r="B5" s="19"/>
      <c r="C5" s="268" t="s">
        <v>13</v>
      </c>
      <c r="D5" s="143" t="s">
        <v>14</v>
      </c>
      <c r="E5" s="1"/>
      <c r="F5" s="1"/>
      <c r="H5" s="19"/>
    </row>
    <row r="6" s="1" customFormat="1" ht="36.96" customHeight="1">
      <c r="B6" s="19"/>
      <c r="C6" s="269" t="s">
        <v>16</v>
      </c>
      <c r="D6" s="270" t="s">
        <v>17</v>
      </c>
      <c r="E6" s="1"/>
      <c r="F6" s="1"/>
      <c r="H6" s="19"/>
    </row>
    <row r="7" s="1" customFormat="1" ht="16.5" customHeight="1">
      <c r="B7" s="19"/>
      <c r="C7" s="136" t="s">
        <v>22</v>
      </c>
      <c r="D7" s="140" t="str">
        <f>'Rekapitulace stavby'!AN8</f>
        <v>15. 7. 2024</v>
      </c>
      <c r="H7" s="19"/>
    </row>
    <row r="8" s="2" customFormat="1" ht="10.8" customHeight="1">
      <c r="A8" s="37"/>
      <c r="B8" s="43"/>
      <c r="C8" s="37"/>
      <c r="D8" s="37"/>
      <c r="E8" s="37"/>
      <c r="F8" s="37"/>
      <c r="G8" s="37"/>
      <c r="H8" s="43"/>
    </row>
    <row r="9" s="11" customFormat="1" ht="29.28" customHeight="1">
      <c r="A9" s="187"/>
      <c r="B9" s="271"/>
      <c r="C9" s="272" t="s">
        <v>56</v>
      </c>
      <c r="D9" s="273" t="s">
        <v>57</v>
      </c>
      <c r="E9" s="273" t="s">
        <v>110</v>
      </c>
      <c r="F9" s="274" t="s">
        <v>342</v>
      </c>
      <c r="G9" s="187"/>
      <c r="H9" s="271"/>
    </row>
    <row r="10" s="2" customFormat="1" ht="26.4" customHeight="1">
      <c r="A10" s="37"/>
      <c r="B10" s="43"/>
      <c r="C10" s="275" t="s">
        <v>80</v>
      </c>
      <c r="D10" s="275" t="s">
        <v>81</v>
      </c>
      <c r="E10" s="37"/>
      <c r="F10" s="37"/>
      <c r="G10" s="37"/>
      <c r="H10" s="43"/>
    </row>
    <row r="11" s="2" customFormat="1" ht="16.8" customHeight="1">
      <c r="A11" s="37"/>
      <c r="B11" s="43"/>
      <c r="C11" s="276" t="s">
        <v>93</v>
      </c>
      <c r="D11" s="277" t="s">
        <v>1</v>
      </c>
      <c r="E11" s="278" t="s">
        <v>1</v>
      </c>
      <c r="F11" s="279">
        <v>7.5</v>
      </c>
      <c r="G11" s="37"/>
      <c r="H11" s="43"/>
    </row>
    <row r="12" s="2" customFormat="1" ht="16.8" customHeight="1">
      <c r="A12" s="37"/>
      <c r="B12" s="43"/>
      <c r="C12" s="280" t="s">
        <v>1</v>
      </c>
      <c r="D12" s="280" t="s">
        <v>195</v>
      </c>
      <c r="E12" s="16" t="s">
        <v>1</v>
      </c>
      <c r="F12" s="281">
        <v>6</v>
      </c>
      <c r="G12" s="37"/>
      <c r="H12" s="43"/>
    </row>
    <row r="13" s="2" customFormat="1" ht="16.8" customHeight="1">
      <c r="A13" s="37"/>
      <c r="B13" s="43"/>
      <c r="C13" s="280" t="s">
        <v>1</v>
      </c>
      <c r="D13" s="280" t="s">
        <v>196</v>
      </c>
      <c r="E13" s="16" t="s">
        <v>1</v>
      </c>
      <c r="F13" s="281">
        <v>1.5</v>
      </c>
      <c r="G13" s="37"/>
      <c r="H13" s="43"/>
    </row>
    <row r="14" s="2" customFormat="1" ht="16.8" customHeight="1">
      <c r="A14" s="37"/>
      <c r="B14" s="43"/>
      <c r="C14" s="280" t="s">
        <v>93</v>
      </c>
      <c r="D14" s="280" t="s">
        <v>141</v>
      </c>
      <c r="E14" s="16" t="s">
        <v>1</v>
      </c>
      <c r="F14" s="281">
        <v>7.5</v>
      </c>
      <c r="G14" s="37"/>
      <c r="H14" s="43"/>
    </row>
    <row r="15" s="2" customFormat="1" ht="16.8" customHeight="1">
      <c r="A15" s="37"/>
      <c r="B15" s="43"/>
      <c r="C15" s="282" t="s">
        <v>343</v>
      </c>
      <c r="D15" s="37"/>
      <c r="E15" s="37"/>
      <c r="F15" s="37"/>
      <c r="G15" s="37"/>
      <c r="H15" s="43"/>
    </row>
    <row r="16" s="2" customFormat="1">
      <c r="A16" s="37"/>
      <c r="B16" s="43"/>
      <c r="C16" s="280" t="s">
        <v>192</v>
      </c>
      <c r="D16" s="280" t="s">
        <v>193</v>
      </c>
      <c r="E16" s="16" t="s">
        <v>159</v>
      </c>
      <c r="F16" s="281">
        <v>7.5</v>
      </c>
      <c r="G16" s="37"/>
      <c r="H16" s="43"/>
    </row>
    <row r="17" s="2" customFormat="1">
      <c r="A17" s="37"/>
      <c r="B17" s="43"/>
      <c r="C17" s="280" t="s">
        <v>167</v>
      </c>
      <c r="D17" s="280" t="s">
        <v>168</v>
      </c>
      <c r="E17" s="16" t="s">
        <v>159</v>
      </c>
      <c r="F17" s="281">
        <v>51</v>
      </c>
      <c r="G17" s="37"/>
      <c r="H17" s="43"/>
    </row>
    <row r="18" s="2" customFormat="1">
      <c r="A18" s="37"/>
      <c r="B18" s="43"/>
      <c r="C18" s="280" t="s">
        <v>172</v>
      </c>
      <c r="D18" s="280" t="s">
        <v>173</v>
      </c>
      <c r="E18" s="16" t="s">
        <v>159</v>
      </c>
      <c r="F18" s="281">
        <v>56.109999999999999</v>
      </c>
      <c r="G18" s="37"/>
      <c r="H18" s="43"/>
    </row>
    <row r="19" s="2" customFormat="1" ht="16.8" customHeight="1">
      <c r="A19" s="37"/>
      <c r="B19" s="43"/>
      <c r="C19" s="280" t="s">
        <v>187</v>
      </c>
      <c r="D19" s="280" t="s">
        <v>188</v>
      </c>
      <c r="E19" s="16" t="s">
        <v>159</v>
      </c>
      <c r="F19" s="281">
        <v>25.5</v>
      </c>
      <c r="G19" s="37"/>
      <c r="H19" s="43"/>
    </row>
    <row r="20" s="2" customFormat="1" ht="16.8" customHeight="1">
      <c r="A20" s="37"/>
      <c r="B20" s="43"/>
      <c r="C20" s="276" t="s">
        <v>86</v>
      </c>
      <c r="D20" s="277" t="s">
        <v>1</v>
      </c>
      <c r="E20" s="278" t="s">
        <v>1</v>
      </c>
      <c r="F20" s="279">
        <v>180</v>
      </c>
      <c r="G20" s="37"/>
      <c r="H20" s="43"/>
    </row>
    <row r="21" s="2" customFormat="1" ht="16.8" customHeight="1">
      <c r="A21" s="37"/>
      <c r="B21" s="43"/>
      <c r="C21" s="280" t="s">
        <v>86</v>
      </c>
      <c r="D21" s="280" t="s">
        <v>155</v>
      </c>
      <c r="E21" s="16" t="s">
        <v>1</v>
      </c>
      <c r="F21" s="281">
        <v>180</v>
      </c>
      <c r="G21" s="37"/>
      <c r="H21" s="43"/>
    </row>
    <row r="22" s="2" customFormat="1" ht="16.8" customHeight="1">
      <c r="A22" s="37"/>
      <c r="B22" s="43"/>
      <c r="C22" s="282" t="s">
        <v>343</v>
      </c>
      <c r="D22" s="37"/>
      <c r="E22" s="37"/>
      <c r="F22" s="37"/>
      <c r="G22" s="37"/>
      <c r="H22" s="43"/>
    </row>
    <row r="23" s="2" customFormat="1" ht="16.8" customHeight="1">
      <c r="A23" s="37"/>
      <c r="B23" s="43"/>
      <c r="C23" s="280" t="s">
        <v>152</v>
      </c>
      <c r="D23" s="280" t="s">
        <v>153</v>
      </c>
      <c r="E23" s="16" t="s">
        <v>128</v>
      </c>
      <c r="F23" s="281">
        <v>180</v>
      </c>
      <c r="G23" s="37"/>
      <c r="H23" s="43"/>
    </row>
    <row r="24" s="2" customFormat="1">
      <c r="A24" s="37"/>
      <c r="B24" s="43"/>
      <c r="C24" s="280" t="s">
        <v>167</v>
      </c>
      <c r="D24" s="280" t="s">
        <v>168</v>
      </c>
      <c r="E24" s="16" t="s">
        <v>159</v>
      </c>
      <c r="F24" s="281">
        <v>51</v>
      </c>
      <c r="G24" s="37"/>
      <c r="H24" s="43"/>
    </row>
    <row r="25" s="2" customFormat="1" ht="16.8" customHeight="1">
      <c r="A25" s="37"/>
      <c r="B25" s="43"/>
      <c r="C25" s="280" t="s">
        <v>187</v>
      </c>
      <c r="D25" s="280" t="s">
        <v>188</v>
      </c>
      <c r="E25" s="16" t="s">
        <v>159</v>
      </c>
      <c r="F25" s="281">
        <v>25.5</v>
      </c>
      <c r="G25" s="37"/>
      <c r="H25" s="43"/>
    </row>
    <row r="26" s="2" customFormat="1" ht="16.8" customHeight="1">
      <c r="A26" s="37"/>
      <c r="B26" s="43"/>
      <c r="C26" s="280" t="s">
        <v>202</v>
      </c>
      <c r="D26" s="280" t="s">
        <v>203</v>
      </c>
      <c r="E26" s="16" t="s">
        <v>128</v>
      </c>
      <c r="F26" s="281">
        <v>180</v>
      </c>
      <c r="G26" s="37"/>
      <c r="H26" s="43"/>
    </row>
    <row r="27" s="2" customFormat="1" ht="16.8" customHeight="1">
      <c r="A27" s="37"/>
      <c r="B27" s="43"/>
      <c r="C27" s="276" t="s">
        <v>91</v>
      </c>
      <c r="D27" s="277" t="s">
        <v>1</v>
      </c>
      <c r="E27" s="278" t="s">
        <v>1</v>
      </c>
      <c r="F27" s="279">
        <v>56.109999999999999</v>
      </c>
      <c r="G27" s="37"/>
      <c r="H27" s="43"/>
    </row>
    <row r="28" s="2" customFormat="1" ht="16.8" customHeight="1">
      <c r="A28" s="37"/>
      <c r="B28" s="43"/>
      <c r="C28" s="280" t="s">
        <v>91</v>
      </c>
      <c r="D28" s="280" t="s">
        <v>175</v>
      </c>
      <c r="E28" s="16" t="s">
        <v>1</v>
      </c>
      <c r="F28" s="281">
        <v>56.109999999999999</v>
      </c>
      <c r="G28" s="37"/>
      <c r="H28" s="43"/>
    </row>
    <row r="29" s="2" customFormat="1" ht="16.8" customHeight="1">
      <c r="A29" s="37"/>
      <c r="B29" s="43"/>
      <c r="C29" s="282" t="s">
        <v>343</v>
      </c>
      <c r="D29" s="37"/>
      <c r="E29" s="37"/>
      <c r="F29" s="37"/>
      <c r="G29" s="37"/>
      <c r="H29" s="43"/>
    </row>
    <row r="30" s="2" customFormat="1">
      <c r="A30" s="37"/>
      <c r="B30" s="43"/>
      <c r="C30" s="280" t="s">
        <v>172</v>
      </c>
      <c r="D30" s="280" t="s">
        <v>173</v>
      </c>
      <c r="E30" s="16" t="s">
        <v>159</v>
      </c>
      <c r="F30" s="281">
        <v>56.109999999999999</v>
      </c>
      <c r="G30" s="37"/>
      <c r="H30" s="43"/>
    </row>
    <row r="31" s="2" customFormat="1">
      <c r="A31" s="37"/>
      <c r="B31" s="43"/>
      <c r="C31" s="280" t="s">
        <v>177</v>
      </c>
      <c r="D31" s="280" t="s">
        <v>178</v>
      </c>
      <c r="E31" s="16" t="s">
        <v>159</v>
      </c>
      <c r="F31" s="281">
        <v>561.10000000000002</v>
      </c>
      <c r="G31" s="37"/>
      <c r="H31" s="43"/>
    </row>
    <row r="32" s="2" customFormat="1" ht="16.8" customHeight="1">
      <c r="A32" s="37"/>
      <c r="B32" s="43"/>
      <c r="C32" s="280" t="s">
        <v>182</v>
      </c>
      <c r="D32" s="280" t="s">
        <v>183</v>
      </c>
      <c r="E32" s="16" t="s">
        <v>184</v>
      </c>
      <c r="F32" s="281">
        <v>100.99800000000001</v>
      </c>
      <c r="G32" s="37"/>
      <c r="H32" s="43"/>
    </row>
    <row r="33" s="2" customFormat="1" ht="16.8" customHeight="1">
      <c r="A33" s="37"/>
      <c r="B33" s="43"/>
      <c r="C33" s="276" t="s">
        <v>88</v>
      </c>
      <c r="D33" s="277" t="s">
        <v>1</v>
      </c>
      <c r="E33" s="278" t="s">
        <v>1</v>
      </c>
      <c r="F33" s="279">
        <v>63.609999999999999</v>
      </c>
      <c r="G33" s="37"/>
      <c r="H33" s="43"/>
    </row>
    <row r="34" s="2" customFormat="1" ht="16.8" customHeight="1">
      <c r="A34" s="37"/>
      <c r="B34" s="43"/>
      <c r="C34" s="280" t="s">
        <v>1</v>
      </c>
      <c r="D34" s="280" t="s">
        <v>161</v>
      </c>
      <c r="E34" s="16" t="s">
        <v>1</v>
      </c>
      <c r="F34" s="281">
        <v>24.399999999999999</v>
      </c>
      <c r="G34" s="37"/>
      <c r="H34" s="43"/>
    </row>
    <row r="35" s="2" customFormat="1" ht="16.8" customHeight="1">
      <c r="A35" s="37"/>
      <c r="B35" s="43"/>
      <c r="C35" s="280" t="s">
        <v>1</v>
      </c>
      <c r="D35" s="280" t="s">
        <v>162</v>
      </c>
      <c r="E35" s="16" t="s">
        <v>1</v>
      </c>
      <c r="F35" s="281">
        <v>12</v>
      </c>
      <c r="G35" s="37"/>
      <c r="H35" s="43"/>
    </row>
    <row r="36" s="2" customFormat="1" ht="16.8" customHeight="1">
      <c r="A36" s="37"/>
      <c r="B36" s="43"/>
      <c r="C36" s="280" t="s">
        <v>1</v>
      </c>
      <c r="D36" s="280" t="s">
        <v>163</v>
      </c>
      <c r="E36" s="16" t="s">
        <v>1</v>
      </c>
      <c r="F36" s="281">
        <v>21</v>
      </c>
      <c r="G36" s="37"/>
      <c r="H36" s="43"/>
    </row>
    <row r="37" s="2" customFormat="1" ht="16.8" customHeight="1">
      <c r="A37" s="37"/>
      <c r="B37" s="43"/>
      <c r="C37" s="280" t="s">
        <v>1</v>
      </c>
      <c r="D37" s="280" t="s">
        <v>164</v>
      </c>
      <c r="E37" s="16" t="s">
        <v>1</v>
      </c>
      <c r="F37" s="281">
        <v>1.21</v>
      </c>
      <c r="G37" s="37"/>
      <c r="H37" s="43"/>
    </row>
    <row r="38" s="2" customFormat="1" ht="16.8" customHeight="1">
      <c r="A38" s="37"/>
      <c r="B38" s="43"/>
      <c r="C38" s="280" t="s">
        <v>1</v>
      </c>
      <c r="D38" s="280" t="s">
        <v>165</v>
      </c>
      <c r="E38" s="16" t="s">
        <v>1</v>
      </c>
      <c r="F38" s="281">
        <v>5</v>
      </c>
      <c r="G38" s="37"/>
      <c r="H38" s="43"/>
    </row>
    <row r="39" s="2" customFormat="1" ht="16.8" customHeight="1">
      <c r="A39" s="37"/>
      <c r="B39" s="43"/>
      <c r="C39" s="280" t="s">
        <v>88</v>
      </c>
      <c r="D39" s="280" t="s">
        <v>141</v>
      </c>
      <c r="E39" s="16" t="s">
        <v>1</v>
      </c>
      <c r="F39" s="281">
        <v>63.609999999999999</v>
      </c>
      <c r="G39" s="37"/>
      <c r="H39" s="43"/>
    </row>
    <row r="40" s="2" customFormat="1" ht="16.8" customHeight="1">
      <c r="A40" s="37"/>
      <c r="B40" s="43"/>
      <c r="C40" s="282" t="s">
        <v>343</v>
      </c>
      <c r="D40" s="37"/>
      <c r="E40" s="37"/>
      <c r="F40" s="37"/>
      <c r="G40" s="37"/>
      <c r="H40" s="43"/>
    </row>
    <row r="41" s="2" customFormat="1">
      <c r="A41" s="37"/>
      <c r="B41" s="43"/>
      <c r="C41" s="280" t="s">
        <v>157</v>
      </c>
      <c r="D41" s="280" t="s">
        <v>158</v>
      </c>
      <c r="E41" s="16" t="s">
        <v>159</v>
      </c>
      <c r="F41" s="281">
        <v>63.609999999999999</v>
      </c>
      <c r="G41" s="37"/>
      <c r="H41" s="43"/>
    </row>
    <row r="42" s="2" customFormat="1">
      <c r="A42" s="37"/>
      <c r="B42" s="43"/>
      <c r="C42" s="280" t="s">
        <v>172</v>
      </c>
      <c r="D42" s="280" t="s">
        <v>173</v>
      </c>
      <c r="E42" s="16" t="s">
        <v>159</v>
      </c>
      <c r="F42" s="281">
        <v>56.109999999999999</v>
      </c>
      <c r="G42" s="37"/>
      <c r="H42" s="43"/>
    </row>
    <row r="43" s="2" customFormat="1" ht="7.44" customHeight="1">
      <c r="A43" s="37"/>
      <c r="B43" s="166"/>
      <c r="C43" s="167"/>
      <c r="D43" s="167"/>
      <c r="E43" s="167"/>
      <c r="F43" s="167"/>
      <c r="G43" s="167"/>
      <c r="H43" s="43"/>
    </row>
    <row r="44" s="2" customFormat="1">
      <c r="A44" s="37"/>
      <c r="B44" s="37"/>
      <c r="C44" s="37"/>
      <c r="D44" s="37"/>
      <c r="E44" s="37"/>
      <c r="F44" s="37"/>
      <c r="G44" s="37"/>
      <c r="H44" s="37"/>
    </row>
  </sheetData>
  <sheetProtection sheet="1" formatColumns="0" formatRows="0" objects="1" scenarios="1" spinCount="100000" saltValue="+Tmsx2MVcBu7q2VAOPwY+3C7hbVRgC/l8hinhiBVoXQb4V/ifaXucq8vksKHC/JqYJG1qqHfEdk7OZNcBQfUhg==" hashValue="us+3rpEVIOENF95AR2aUmMG4pzgn6Em53PA0DI7AyoqB2bsbjArzj+dwL1dn3+Zz4Y4gs554OED9orIKj255Tg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HLAVNI\admin</dc:creator>
  <cp:lastModifiedBy>HLAVNI\admin</cp:lastModifiedBy>
  <dcterms:created xsi:type="dcterms:W3CDTF">2024-10-03T10:00:55Z</dcterms:created>
  <dcterms:modified xsi:type="dcterms:W3CDTF">2024-10-03T10:00:57Z</dcterms:modified>
</cp:coreProperties>
</file>