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4\Lochman\pristavba CPS Holesov\SO08-verejne osvetleni\RDS\rozpocet\"/>
    </mc:Choice>
  </mc:AlternateContent>
  <bookViews>
    <workbookView xWindow="0" yWindow="0" windowWidth="26835" windowHeight="1978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C26" i="3" s="1"/>
  <c r="C9" i="3"/>
  <c r="B3" i="3"/>
  <c r="C4" i="3" s="1"/>
  <c r="I64" i="2"/>
  <c r="H64" i="2"/>
  <c r="J64" i="2" s="1"/>
  <c r="F64" i="2"/>
  <c r="I62" i="2"/>
  <c r="H62" i="2"/>
  <c r="F62" i="2"/>
  <c r="I60" i="2"/>
  <c r="H60" i="2"/>
  <c r="F60" i="2"/>
  <c r="I58" i="2"/>
  <c r="H58" i="2"/>
  <c r="F58" i="2"/>
  <c r="I56" i="2"/>
  <c r="H56" i="2"/>
  <c r="J56" i="2" s="1"/>
  <c r="F56" i="2"/>
  <c r="I54" i="2"/>
  <c r="H54" i="2"/>
  <c r="F54" i="2"/>
  <c r="I52" i="2"/>
  <c r="H52" i="2"/>
  <c r="F52" i="2"/>
  <c r="J48" i="2"/>
  <c r="I48" i="2"/>
  <c r="I46" i="2"/>
  <c r="I45" i="2"/>
  <c r="H45" i="2"/>
  <c r="J45" i="2" s="1"/>
  <c r="F45" i="2"/>
  <c r="I42" i="2"/>
  <c r="H42" i="2"/>
  <c r="F42" i="2"/>
  <c r="I41" i="2"/>
  <c r="H41" i="2"/>
  <c r="F41" i="2"/>
  <c r="I40" i="2"/>
  <c r="H40" i="2"/>
  <c r="J40" i="2" s="1"/>
  <c r="F40" i="2"/>
  <c r="I38" i="2"/>
  <c r="H38" i="2"/>
  <c r="F38" i="2"/>
  <c r="I37" i="2"/>
  <c r="H37" i="2"/>
  <c r="F37" i="2"/>
  <c r="I35" i="2"/>
  <c r="H35" i="2"/>
  <c r="F35" i="2"/>
  <c r="I34" i="2"/>
  <c r="H34" i="2"/>
  <c r="J34" i="2" s="1"/>
  <c r="F34" i="2"/>
  <c r="I32" i="2"/>
  <c r="H32" i="2"/>
  <c r="F32" i="2"/>
  <c r="J29" i="2"/>
  <c r="I29" i="2"/>
  <c r="J28" i="2"/>
  <c r="I28" i="2"/>
  <c r="H28" i="2"/>
  <c r="F28" i="2"/>
  <c r="J27" i="2"/>
  <c r="I27" i="2"/>
  <c r="I26" i="2"/>
  <c r="H26" i="2"/>
  <c r="F26" i="2"/>
  <c r="I25" i="2"/>
  <c r="H25" i="2"/>
  <c r="F25" i="2"/>
  <c r="I23" i="2"/>
  <c r="H23" i="2"/>
  <c r="J23" i="2" s="1"/>
  <c r="F23" i="2"/>
  <c r="I21" i="2"/>
  <c r="H21" i="2"/>
  <c r="F21" i="2"/>
  <c r="I19" i="2"/>
  <c r="H19" i="2"/>
  <c r="F19" i="2"/>
  <c r="J17" i="2"/>
  <c r="I17" i="2"/>
  <c r="I16" i="2"/>
  <c r="H16" i="2"/>
  <c r="J16" i="2" s="1"/>
  <c r="F16" i="2"/>
  <c r="I15" i="2"/>
  <c r="H15" i="2"/>
  <c r="J15" i="2" s="1"/>
  <c r="F15" i="2"/>
  <c r="J14" i="2"/>
  <c r="I14" i="2"/>
  <c r="I13" i="2"/>
  <c r="H13" i="2"/>
  <c r="F13" i="2"/>
  <c r="J12" i="2"/>
  <c r="I12" i="2"/>
  <c r="I11" i="2"/>
  <c r="H11" i="2"/>
  <c r="F11" i="2"/>
  <c r="J11" i="2" s="1"/>
  <c r="I9" i="2"/>
  <c r="H9" i="2"/>
  <c r="F9" i="2"/>
  <c r="J9" i="2" s="1"/>
  <c r="I8" i="2"/>
  <c r="H8" i="2"/>
  <c r="F8" i="2"/>
  <c r="I5" i="2"/>
  <c r="H5" i="2"/>
  <c r="J5" i="2" s="1"/>
  <c r="F5" i="2"/>
  <c r="I4" i="2"/>
  <c r="H4" i="2"/>
  <c r="F4" i="2"/>
  <c r="H65" i="2" l="1"/>
  <c r="F65" i="2"/>
  <c r="C10" i="3" s="1"/>
  <c r="J54" i="2"/>
  <c r="J62" i="2"/>
  <c r="J60" i="2"/>
  <c r="J58" i="2"/>
  <c r="H47" i="2"/>
  <c r="C6" i="3" s="1"/>
  <c r="J8" i="2"/>
  <c r="J32" i="2"/>
  <c r="J38" i="2"/>
  <c r="F46" i="2"/>
  <c r="J46" i="2" s="1"/>
  <c r="J19" i="2"/>
  <c r="J26" i="2"/>
  <c r="J37" i="2"/>
  <c r="J42" i="2"/>
  <c r="J13" i="2"/>
  <c r="J25" i="2"/>
  <c r="J35" i="2"/>
  <c r="J41" i="2"/>
  <c r="J21" i="2"/>
  <c r="J4" i="2"/>
  <c r="J6" i="2"/>
  <c r="F6" i="2"/>
  <c r="J52" i="2"/>
  <c r="H6" i="2"/>
  <c r="C11" i="3"/>
  <c r="B4" i="3"/>
  <c r="B7" i="3" s="1"/>
  <c r="J65" i="2" l="1"/>
  <c r="F47" i="2"/>
  <c r="C5" i="3" s="1"/>
  <c r="J47" i="2"/>
  <c r="B12" i="3"/>
  <c r="C8" i="3" l="1"/>
  <c r="C7" i="3"/>
  <c r="C12" i="3" l="1"/>
  <c r="C15" i="3"/>
  <c r="C19" i="3" l="1"/>
  <c r="C20" i="3"/>
  <c r="C14" i="3"/>
  <c r="C13" i="3"/>
  <c r="C16" i="3" s="1"/>
  <c r="C22" i="3" s="1"/>
  <c r="B25" i="3" l="1"/>
  <c r="C25" i="3" s="1"/>
  <c r="C21" i="3"/>
  <c r="C24" i="3" s="1"/>
  <c r="C27" i="3" l="1"/>
</calcChain>
</file>

<file path=xl/sharedStrings.xml><?xml version="1.0" encoding="utf-8"?>
<sst xmlns="http://schemas.openxmlformats.org/spreadsheetml/2006/main" count="349" uniqueCount="174">
  <si>
    <t>Název</t>
  </si>
  <si>
    <t>Hodnota</t>
  </si>
  <si>
    <t>Nadpis rekapitulace</t>
  </si>
  <si>
    <t>Seznam prací a dodávek elektrotechnických zařízení</t>
  </si>
  <si>
    <t>Akce</t>
  </si>
  <si>
    <t>Rozšíření centra pro seniory v Holešově - bytový dům</t>
  </si>
  <si>
    <t>Projekt</t>
  </si>
  <si>
    <t>SO08 - Venkovní osvětlení - areálové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</si>
  <si>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</si>
  <si>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</si>
  <si>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</si>
  <si>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</si>
  <si>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</si>
  <si>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</si>
  <si>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</si>
  <si>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Lutonský Tomáš, Chelčického 826,763 02 Malenovice</t>
  </si>
  <si>
    <t>Kontroloval</t>
  </si>
  <si>
    <t>Datum</t>
  </si>
  <si>
    <t>30.06.2024</t>
  </si>
  <si>
    <t>Zpracovatel</t>
  </si>
  <si>
    <t>projekce Lochman s.r.o., Masarykova 654/17,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</si>
  <si>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</si>
  <si>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</si>
  <si>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</si>
  <si>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</si>
  <si>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</si>
  <si>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</si>
  <si>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</si>
  <si>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</si>
  <si>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</si>
  <si>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</si>
  <si>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</si>
  <si>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</si>
  <si>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</si>
  <si>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</si>
  <si>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</si>
  <si>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</si>
  <si>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</si>
  <si>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</si>
  <si>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</si>
  <si>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</si>
  <si>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</si>
  <si>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</si>
  <si>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</si>
  <si>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</si>
  <si>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</si>
  <si>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</si>
  <si>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</si>
  <si>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</si>
  <si>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</si>
  <si>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</si>
  <si>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</si>
  <si>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</si>
  <si>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</si>
  <si>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</si>
  <si>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</si>
  <si>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</si>
  <si>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</si>
  <si>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</si>
  <si>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</si>
  <si>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Demontáže</t>
  </si>
  <si>
    <t>Osvětlovací stožár ocelový bezpaticový, výška 5,0/5,8m - odpojení, demontáž, odvoz, likvidace</t>
  </si>
  <si>
    <t>ks</t>
  </si>
  <si>
    <t>Svítidlo pro venkovní osvětlení - odpojení, demontáž, odvoz, likvidace</t>
  </si>
  <si>
    <t>Demontáže - celkem</t>
  </si>
  <si>
    <t>OSVĚTLOVACÍ STOŽÁR BEZPATICOVÝ</t>
  </si>
  <si>
    <t>Osvětlovací stožár ocelový, dvoustupňový, bezpaticový, výška 5,0/5,8m, oboustranně žárově zinkovaný s otvorem na stožárovou svorkovnici</t>
  </si>
  <si>
    <t xml:space="preserve">Ochranná manžeta </t>
  </si>
  <si>
    <t>SVÍTIDLO VENKOVNÍHO OSVĚTLENÍ</t>
  </si>
  <si>
    <t>16 LED, 350mA, 2700K, 18,1W. Těleso svítidla je tvořeno hliníkovým odlitkem (vysokotlaké lití), je vybaveno plochým tvrzeným sklem. Dále je svítidlo vybaveno systémem EOS dodatečným systém pro ochranu LED čipů při přepětí v síti. Optický systém svítidla je tvořen účinnými LED čipy s kolimátory, které zajišťují optimální rozložení a intenzitu světelného toku.Regulace svítidla – regulace pomocí stmívání. Údržba – svítidlo je beznástrojově přístupné. Technické údaje - Jmenovité napětí: 170-305 V / 50 Hz Třída ochrany: II Krytí: IP 66 Nárazuvzdornost: IK 10 Hmotnost: 5,1kg Přepěťová ochrana: 6kV, na přání 10kV Montáž: Svítidlo je univerzální a je vybaveno pro montáž na stožár i výložník o průměru 60 mm. Uchycení nerezovými šrouby. Svítidlo lze naklápět v rozsahu +/- 15°. Svítidlo je standardně dodávané v odstínu 9023 dle vzorníku RAL. Všechna nově instalovaná LED svítidla budou z výroby osazeny integrovaným stmívačem, který dovoluje nastavení změny jasu ve zvoleném časovém rozsahu. - Zapnuto – 23 hodin – jas 100%- 23 hodin – 24 hodin – jas 85% - 24 hodin – 04 hodin – jas 70% - 04 hodin – 05 hodin – jas 85% - 05 hodin – Vypnuto – jas 0%</t>
  </si>
  <si>
    <t>recyklační poplatek - svítidla</t>
  </si>
  <si>
    <t>Stožárová svorkovnice do průřezu kabelu 16mm s jedním pojistkovým nosičem, IP00/43, 2xL1, 2xL2, 2xL3, 2xN, 2xPE 2,5-16mm2</t>
  </si>
  <si>
    <t>Rozváděč RVO rozpínací (RVO10.1/R2.2 - viz. výkres D.2-03) - samostatně stojící pilíř (400x600x240mm skřín + 400x1330x240mm sokl + základ), IP54/20, RAL 7035, lišty DIN, 12x jistič MCB6A/1 "C", 15x svorka RS50, zatěsnění vstupů</t>
  </si>
  <si>
    <t>KABEL SILOVÝ,IZOLACE PVC</t>
  </si>
  <si>
    <t>CYKY-J 5x1.5 , volně stožárem mezi svítidlem a svorkovnicí</t>
  </si>
  <si>
    <t>m</t>
  </si>
  <si>
    <t>KABEL SILOVÝ,IZOLACE PVC,1kV</t>
  </si>
  <si>
    <t>CYKY-J 4x10 , pevně</t>
  </si>
  <si>
    <t>UKONČENÍ KABELŮ DO</t>
  </si>
  <si>
    <t xml:space="preserve"> 4x10 mm2</t>
  </si>
  <si>
    <t>Ukončení vodičů izolovaných s označením a zapojením na svorkovnici s otevřením a uzavřením krytu</t>
  </si>
  <si>
    <t xml:space="preserve"> do 2,5 mm2</t>
  </si>
  <si>
    <t>do  10 mm2</t>
  </si>
  <si>
    <t>Kabelová chránička ohebná,červená, uložení kabelů do země D63</t>
  </si>
  <si>
    <t>ZINKOVANÉ PROVEDENÍ</t>
  </si>
  <si>
    <t>OCELOVÝ DRÁT POZINKOVANÝ</t>
  </si>
  <si>
    <t>Drát 10 drát o 10mm(1,61kg/m), pevně</t>
  </si>
  <si>
    <t>SVORKA HROMOSVODNÍ,UZEMŇOVACÍ</t>
  </si>
  <si>
    <t>SS spojovací</t>
  </si>
  <si>
    <t>SP připojovací</t>
  </si>
  <si>
    <t>MONTÁŽNÍ PRÁCE</t>
  </si>
  <si>
    <t>Tvarování mont.dílu</t>
  </si>
  <si>
    <t>Ochrana zemniče proti korozi</t>
  </si>
  <si>
    <t>HODINOVE ZUCTOVACI SAZBY</t>
  </si>
  <si>
    <t>Napojeni na stavajici rozvody</t>
  </si>
  <si>
    <t>hod</t>
  </si>
  <si>
    <t>Montážní plošina do 10m</t>
  </si>
  <si>
    <t>Vytýčení nových stožárů veřejného osvětlení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</si>
  <si>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</si>
  <si>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</si>
  <si>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</si>
  <si>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</si>
  <si>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</si>
  <si>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Zemní práce</t>
  </si>
  <si>
    <t>VÝKOP JÁMY PRO STOŽÁR</t>
  </si>
  <si>
    <t>ZÁKLAD</t>
  </si>
  <si>
    <t xml:space="preserve"> Zemina třídy 3-4,ručně (9x základ 800x800x1000mm)</t>
  </si>
  <si>
    <t>m3</t>
  </si>
  <si>
    <t>ZÁKLAD Z PROSTÉHO BETONU</t>
  </si>
  <si>
    <t xml:space="preserve"> Do rostlé zeminy bez bednění (9x základ 800x800x1000mm)</t>
  </si>
  <si>
    <t>HLOUBENÍ KABELOVÉ RÝHY</t>
  </si>
  <si>
    <t xml:space="preserve"> Zemina třídy 3, šíře 350mm,hloubka 700mm</t>
  </si>
  <si>
    <t>ZŘÍZENÍ KABELOVÉHO LOŽE</t>
  </si>
  <si>
    <t xml:space="preserve"> Z prosáté zeminy, šíře do 65cm,tloušťka 5cm</t>
  </si>
  <si>
    <t>FOLIE VÝSTRAŽNÁ Z PVC</t>
  </si>
  <si>
    <t xml:space="preserve"> Do šířky 20cm</t>
  </si>
  <si>
    <t>ZÁHOZ KABELOVÉ RÝHY, HUTNĚNÍ</t>
  </si>
  <si>
    <t>ODVOZ ZEMINY</t>
  </si>
  <si>
    <t xml:space="preserve"> Do vzdálenosti 10 km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</si>
  <si>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</si>
  <si>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</si>
  <si>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</si>
  <si>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</si>
  <si>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</si>
  <si>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</si>
  <si>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</si>
  <si>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</si>
  <si>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</si>
  <si>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</si>
  <si>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</si>
  <si>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PPV 1,00%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</si>
  <si>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</si>
  <si>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</si>
  <si>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</si>
  <si>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</si>
  <si>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</si>
  <si>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</si>
  <si>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</si>
  <si>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</si>
  <si>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</si>
  <si>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</si>
  <si>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</si>
  <si>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</si>
  <si>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Náklady celkem s DPH</t>
  </si>
  <si>
    <t>12</t>
  </si>
  <si>
    <t>Základ a hodnota DPH 12%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</si>
  <si>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</si>
  <si>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</si>
  <si>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</si>
  <si>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</si>
  <si>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</si>
  <si>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</si>
  <si>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</si>
  <si>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</si>
  <si>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</si>
  <si>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</si>
  <si>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</si>
  <si>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13</t>
  </si>
  <si>
    <t>14</t>
  </si>
  <si>
    <t>16</t>
  </si>
  <si>
    <t>17</t>
  </si>
  <si>
    <t>18</t>
  </si>
  <si>
    <t>19</t>
  </si>
  <si>
    <t>20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</si>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</sst>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5" borderId="1" xfId="0" applyNumberFormat="1" applyFont="1" applyFill="1" applyBorder="1" applyAlignment="1">
      <alignment horizontal="left" vertical="center"/>
    </xf>
    <xf numFmtId="49" fontId="1" fillId="5" borderId="1" xfId="0" applyNumberFormat="1" applyFont="1" applyFill="1" applyBorder="1" applyAlignment="1">
      <alignment horizontal="left" vertical="center" wrapText="1"/>
    </xf>
    <xf numFmtId="4" fontId="1" fillId="5" borderId="1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12" sqref="B12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28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36</v>
      </c>
      <c r="C23" s="3"/>
    </row>
    <row r="24" spans="1:3" x14ac:dyDescent="0.25">
      <c r="A24" s="2" t="s">
        <v>37</v>
      </c>
      <c r="B24" s="7" t="s">
        <v>30</v>
      </c>
      <c r="C24" s="3"/>
    </row>
    <row r="25" spans="1:3" x14ac:dyDescent="0.25">
      <c r="A25" s="2" t="s">
        <v>38</v>
      </c>
      <c r="B25" s="7" t="s">
        <v>30</v>
      </c>
      <c r="C25" s="3"/>
    </row>
    <row r="26" spans="1:3" x14ac:dyDescent="0.25">
      <c r="A26" s="2" t="s">
        <v>39</v>
      </c>
      <c r="B26" s="7" t="s">
        <v>40</v>
      </c>
      <c r="C26" s="3"/>
    </row>
    <row r="27" spans="1:3" x14ac:dyDescent="0.25">
      <c r="A27" s="2" t="s">
        <v>41</v>
      </c>
      <c r="B27" s="7" t="s">
        <v>30</v>
      </c>
      <c r="C27" s="3"/>
    </row>
    <row r="28" spans="1:3" x14ac:dyDescent="0.25">
      <c r="A28" s="2" t="s">
        <v>42</v>
      </c>
      <c r="B28" s="7" t="s">
        <v>30</v>
      </c>
      <c r="C28" s="3"/>
    </row>
    <row r="29" spans="1:3" x14ac:dyDescent="0.25">
      <c r="A29" s="2" t="s">
        <v>43</v>
      </c>
      <c r="B29" s="7" t="s">
        <v>30</v>
      </c>
      <c r="C29" s="3"/>
    </row>
    <row r="30" spans="1:3" x14ac:dyDescent="0.25">
      <c r="A30" s="2" t="s">
        <v>44</v>
      </c>
      <c r="B30" s="7" t="s">
        <v>30</v>
      </c>
      <c r="C30" s="3"/>
    </row>
    <row r="31" spans="1:3" ht="24.75" x14ac:dyDescent="0.25">
      <c r="A31" s="8" t="s">
        <v>45</v>
      </c>
      <c r="B31" s="7" t="s">
        <v>46</v>
      </c>
      <c r="C31" s="3"/>
    </row>
    <row r="32" spans="1:3" x14ac:dyDescent="0.25">
      <c r="A32" s="2" t="s">
        <v>47</v>
      </c>
      <c r="B32" s="7" t="s">
        <v>144</v>
      </c>
      <c r="C32" s="3"/>
    </row>
    <row r="33" spans="1:2" x14ac:dyDescent="0.25">
      <c r="A33" s="1" t="s">
        <v>49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E14" sqref="E14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1.28515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120</v>
      </c>
      <c r="C1" s="11" t="s">
        <v>121</v>
      </c>
      <c r="D1" s="3"/>
    </row>
    <row r="2" spans="1:4" x14ac:dyDescent="0.25">
      <c r="A2" s="5" t="s">
        <v>122</v>
      </c>
      <c r="B2" s="13"/>
      <c r="C2" s="13"/>
      <c r="D2" s="3"/>
    </row>
    <row r="3" spans="1:4" x14ac:dyDescent="0.25">
      <c r="A3" s="6" t="s">
        <v>123</v>
      </c>
      <c r="B3" s="14">
        <f>0</f>
        <v>0</v>
      </c>
      <c r="C3" s="14"/>
      <c r="D3" s="3"/>
    </row>
    <row r="4" spans="1:4" x14ac:dyDescent="0.25">
      <c r="A4" s="6" t="s">
        <v>124</v>
      </c>
      <c r="B4" s="14">
        <f>B3 * Parametry!B16 / 100</f>
        <v>0</v>
      </c>
      <c r="C4" s="14">
        <f>B3 * Parametry!B17 / 100</f>
        <v>0</v>
      </c>
      <c r="D4" s="3"/>
    </row>
    <row r="5" spans="1:4" x14ac:dyDescent="0.25">
      <c r="A5" s="6" t="s">
        <v>125</v>
      </c>
      <c r="B5" s="14"/>
      <c r="C5" s="14">
        <f>('výkaz výměr'!F47) + 0</f>
        <v>0</v>
      </c>
      <c r="D5" s="3"/>
    </row>
    <row r="6" spans="1:4" x14ac:dyDescent="0.25">
      <c r="A6" s="6" t="s">
        <v>126</v>
      </c>
      <c r="B6" s="14"/>
      <c r="C6" s="14">
        <f>0 + ('výkaz výměr'!H47) + 0</f>
        <v>0</v>
      </c>
      <c r="D6" s="3"/>
    </row>
    <row r="7" spans="1:4" x14ac:dyDescent="0.25">
      <c r="A7" s="7" t="s">
        <v>127</v>
      </c>
      <c r="B7" s="15">
        <f>B3 + B4</f>
        <v>0</v>
      </c>
      <c r="C7" s="15">
        <f>C3 + C4 + C5 + C6</f>
        <v>0</v>
      </c>
      <c r="D7" s="3"/>
    </row>
    <row r="8" spans="1:4" x14ac:dyDescent="0.25">
      <c r="A8" s="6" t="s">
        <v>128</v>
      </c>
      <c r="B8" s="14"/>
      <c r="C8" s="14">
        <f>(C5 + C6) * Parametry!B18 / 100</f>
        <v>0</v>
      </c>
      <c r="D8" s="3"/>
    </row>
    <row r="9" spans="1:4" x14ac:dyDescent="0.25">
      <c r="A9" s="6" t="s">
        <v>129</v>
      </c>
      <c r="B9" s="14"/>
      <c r="C9" s="14">
        <f>0 + 0</f>
        <v>0</v>
      </c>
      <c r="D9" s="3"/>
    </row>
    <row r="10" spans="1:4" x14ac:dyDescent="0.25">
      <c r="A10" s="6" t="s">
        <v>103</v>
      </c>
      <c r="B10" s="14"/>
      <c r="C10" s="14">
        <f>('výkaz výměr'!F65) + ('výkaz výměr'!H65)</f>
        <v>0</v>
      </c>
      <c r="D10" s="3"/>
    </row>
    <row r="11" spans="1:4" x14ac:dyDescent="0.25">
      <c r="A11" s="6" t="s">
        <v>130</v>
      </c>
      <c r="B11" s="14"/>
      <c r="C11" s="14">
        <f>(C9 + C10) * Parametry!B19 / 100</f>
        <v>0</v>
      </c>
      <c r="D11" s="3"/>
    </row>
    <row r="12" spans="1:4" x14ac:dyDescent="0.25">
      <c r="A12" s="7" t="s">
        <v>131</v>
      </c>
      <c r="B12" s="15">
        <f>B7</f>
        <v>0</v>
      </c>
      <c r="C12" s="15">
        <f>C7 + C8 + C9 + C10 + C11</f>
        <v>0</v>
      </c>
      <c r="D12" s="3"/>
    </row>
    <row r="13" spans="1:4" x14ac:dyDescent="0.25">
      <c r="A13" s="6" t="s">
        <v>132</v>
      </c>
      <c r="B13" s="14"/>
      <c r="C13" s="14">
        <f>(B12 + C12) * Parametry!B20 / 100</f>
        <v>0</v>
      </c>
      <c r="D13" s="3"/>
    </row>
    <row r="14" spans="1:4" x14ac:dyDescent="0.25">
      <c r="A14" s="6" t="s">
        <v>133</v>
      </c>
      <c r="B14" s="14"/>
      <c r="C14" s="14">
        <f>(B12 + C12) * Parametry!B21 / 100</f>
        <v>0</v>
      </c>
      <c r="D14" s="3"/>
    </row>
    <row r="15" spans="1:4" x14ac:dyDescent="0.25">
      <c r="A15" s="6" t="s">
        <v>134</v>
      </c>
      <c r="B15" s="14"/>
      <c r="C15" s="14">
        <f>(B7 + C7) * Parametry!B22 / 100</f>
        <v>0</v>
      </c>
      <c r="D15" s="3"/>
    </row>
    <row r="16" spans="1:4" x14ac:dyDescent="0.25">
      <c r="A16" s="5" t="s">
        <v>135</v>
      </c>
      <c r="B16" s="13"/>
      <c r="C16" s="13">
        <f>B12 + C12 + C13 + C14 + C15</f>
        <v>0</v>
      </c>
      <c r="D16" s="3"/>
    </row>
    <row r="17" spans="1:4" x14ac:dyDescent="0.25">
      <c r="A17" s="6" t="s">
        <v>11</v>
      </c>
      <c r="B17" s="14"/>
      <c r="C17" s="14"/>
      <c r="D17" s="3"/>
    </row>
    <row r="18" spans="1:4" x14ac:dyDescent="0.25">
      <c r="A18" s="5" t="s">
        <v>136</v>
      </c>
      <c r="B18" s="13"/>
      <c r="C18" s="13"/>
      <c r="D18" s="3"/>
    </row>
    <row r="19" spans="1:4" x14ac:dyDescent="0.25">
      <c r="A19" s="6" t="s">
        <v>137</v>
      </c>
      <c r="B19" s="14"/>
      <c r="C19" s="14">
        <f>C12 * Parametry!B23 / 100</f>
        <v>0</v>
      </c>
      <c r="D19" s="3"/>
    </row>
    <row r="20" spans="1:4" x14ac:dyDescent="0.25">
      <c r="A20" s="6" t="s">
        <v>138</v>
      </c>
      <c r="B20" s="14"/>
      <c r="C20" s="14">
        <f>C12 * Parametry!B24 / 100</f>
        <v>0</v>
      </c>
      <c r="D20" s="3"/>
    </row>
    <row r="21" spans="1:4" x14ac:dyDescent="0.25">
      <c r="A21" s="5" t="s">
        <v>139</v>
      </c>
      <c r="B21" s="13"/>
      <c r="C21" s="13">
        <f>C19 + C20</f>
        <v>0</v>
      </c>
      <c r="D21" s="3"/>
    </row>
    <row r="22" spans="1:4" x14ac:dyDescent="0.25">
      <c r="A22" s="6" t="s">
        <v>140</v>
      </c>
      <c r="B22" s="14"/>
      <c r="C22" s="14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4"/>
      <c r="C23" s="14"/>
      <c r="D23" s="3"/>
    </row>
    <row r="24" spans="1:4" x14ac:dyDescent="0.25">
      <c r="A24" s="4" t="s">
        <v>141</v>
      </c>
      <c r="B24" s="12"/>
      <c r="C24" s="12">
        <f>C16 + C21 + C22</f>
        <v>0</v>
      </c>
      <c r="D24" s="3"/>
    </row>
    <row r="25" spans="1:4" x14ac:dyDescent="0.25">
      <c r="A25" s="6" t="s">
        <v>142</v>
      </c>
      <c r="B25" s="14">
        <f>(SUM('výkaz výměr'!F4:F5,'výkaz výměr'!F7:F11,'výkaz výměr'!F13,'výkaz výměr'!F15:F16,'výkaz výměr'!F18:F26,'výkaz výměr'!F28,'výkaz výměr'!F30:F46)+SUM('výkaz výměr'!F50:F64)) + (SUM('výkaz výměr'!H4:H5,'výkaz výměr'!H7:H11,'výkaz výměr'!H13,'výkaz výměr'!H15:H16,'výkaz výměr'!H18:H26,'výkaz výměr'!H28,'výkaz výměr'!H30:H45)+SUM('výkaz výměr'!H50:H64)) + B4 + C4 + C8 + C11 + C13 + C14 + C15 + C21 + C22</f>
        <v>0</v>
      </c>
      <c r="C25" s="14">
        <f>B25 * Parametry!B31 / 100</f>
        <v>0</v>
      </c>
      <c r="D25" s="3"/>
    </row>
    <row r="26" spans="1:4" x14ac:dyDescent="0.25">
      <c r="A26" s="6" t="s">
        <v>145</v>
      </c>
      <c r="B26" s="14">
        <f>(SUM('výkaz výměr'!F7,'výkaz výměr'!F10,'výkaz výměr'!F18,'výkaz výměr'!F20,'výkaz výměr'!F22,'výkaz výměr'!F24,'výkaz výměr'!F30:F31,'výkaz výměr'!F33,'výkaz výměr'!F36,'výkaz výměr'!F39,'výkaz výměr'!F43:F44)+SUM('výkaz výměr'!F50:F51,'výkaz výměr'!F53,'výkaz výměr'!F55,'výkaz výměr'!F57,'výkaz výměr'!F59,'výkaz výměr'!F61,'výkaz výměr'!F63)) + (SUM('výkaz výměr'!H7,'výkaz výměr'!H10,'výkaz výměr'!H18,'výkaz výměr'!H20,'výkaz výměr'!H22,'výkaz výměr'!H24,'výkaz výměr'!H30:H31,'výkaz výměr'!H33,'výkaz výměr'!H36,'výkaz výměr'!H39,'výkaz výměr'!H43:H44)+SUM('výkaz výměr'!H50:H51,'výkaz výměr'!H53,'výkaz výměr'!H55,'výkaz výměr'!H57,'výkaz výměr'!H59,'výkaz výměr'!H61,'výkaz výměr'!H63))</f>
        <v>0</v>
      </c>
      <c r="C26" s="14">
        <f>B26 * Parametry!B32 / 100</f>
        <v>0</v>
      </c>
      <c r="D26" s="3"/>
    </row>
    <row r="27" spans="1:4" x14ac:dyDescent="0.25">
      <c r="A27" s="4" t="s">
        <v>143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topLeftCell="A16" workbookViewId="0">
      <selection activeCell="J70" sqref="J70"/>
    </sheetView>
  </sheetViews>
  <sheetFormatPr defaultRowHeight="15" x14ac:dyDescent="0.25"/>
  <cols>
    <col min="1" max="1" width="6.140625" style="1" bestFit="1" customWidth="1"/>
    <col min="2" max="2" width="80.7109375" style="24" customWidth="1"/>
    <col min="3" max="3" width="4" style="1" bestFit="1" customWidth="1"/>
    <col min="4" max="4" width="6.42578125" style="10" bestFit="1" customWidth="1"/>
    <col min="5" max="5" width="8.85546875" style="10" bestFit="1" customWidth="1"/>
    <col min="6" max="6" width="13.42578125" style="10" bestFit="1" customWidth="1"/>
    <col min="7" max="7" width="7.85546875" style="10" bestFit="1" customWidth="1"/>
    <col min="8" max="8" width="12.5703125" style="10" bestFit="1" customWidth="1"/>
    <col min="9" max="9" width="8.85546875" style="10" bestFit="1" customWidth="1"/>
    <col min="10" max="10" width="11.42578125" style="10" bestFit="1" customWidth="1"/>
    <col min="13" max="13" width="0" style="9" hidden="1" customWidth="1"/>
  </cols>
  <sheetData>
    <row r="1" spans="1:12" x14ac:dyDescent="0.25">
      <c r="A1" s="2" t="s">
        <v>50</v>
      </c>
      <c r="B1" s="8" t="s">
        <v>0</v>
      </c>
      <c r="C1" s="2" t="s">
        <v>51</v>
      </c>
      <c r="D1" s="11" t="s">
        <v>52</v>
      </c>
      <c r="E1" s="11" t="s">
        <v>53</v>
      </c>
      <c r="F1" s="11" t="s">
        <v>54</v>
      </c>
      <c r="G1" s="11" t="s">
        <v>55</v>
      </c>
      <c r="H1" s="11" t="s">
        <v>56</v>
      </c>
      <c r="I1" s="11" t="s">
        <v>57</v>
      </c>
      <c r="J1" s="11" t="s">
        <v>58</v>
      </c>
      <c r="K1" s="3"/>
      <c r="L1" s="3"/>
    </row>
    <row r="2" spans="1:12" x14ac:dyDescent="0.25">
      <c r="A2" s="4" t="s">
        <v>11</v>
      </c>
      <c r="B2" s="19" t="s">
        <v>59</v>
      </c>
      <c r="C2" s="4" t="s">
        <v>11</v>
      </c>
      <c r="D2" s="12"/>
      <c r="E2" s="12"/>
      <c r="F2" s="12"/>
      <c r="G2" s="12"/>
      <c r="H2" s="12"/>
      <c r="I2" s="12"/>
      <c r="J2" s="12"/>
      <c r="K2" s="3"/>
      <c r="L2" s="3"/>
    </row>
    <row r="3" spans="1:12" x14ac:dyDescent="0.25">
      <c r="A3" s="5" t="s">
        <v>11</v>
      </c>
      <c r="B3" s="20" t="s">
        <v>60</v>
      </c>
      <c r="C3" s="5" t="s">
        <v>11</v>
      </c>
      <c r="D3" s="13"/>
      <c r="E3" s="13"/>
      <c r="F3" s="13"/>
      <c r="G3" s="13"/>
      <c r="H3" s="13"/>
      <c r="I3" s="13"/>
      <c r="J3" s="13"/>
      <c r="K3" s="3"/>
      <c r="L3" s="3"/>
    </row>
    <row r="4" spans="1:12" x14ac:dyDescent="0.25">
      <c r="A4" s="6" t="s">
        <v>146</v>
      </c>
      <c r="B4" s="21" t="s">
        <v>61</v>
      </c>
      <c r="C4" s="6" t="s">
        <v>62</v>
      </c>
      <c r="D4" s="14">
        <v>5</v>
      </c>
      <c r="E4" s="14"/>
      <c r="F4" s="14">
        <f>D4*E4</f>
        <v>0</v>
      </c>
      <c r="G4" s="14"/>
      <c r="H4" s="14">
        <f>D4*G4</f>
        <v>0</v>
      </c>
      <c r="I4" s="14">
        <f>E4+G4</f>
        <v>0</v>
      </c>
      <c r="J4" s="14">
        <f>F4+H4</f>
        <v>0</v>
      </c>
      <c r="K4" s="3"/>
      <c r="L4" s="3"/>
    </row>
    <row r="5" spans="1:12" x14ac:dyDescent="0.25">
      <c r="A5" s="6" t="s">
        <v>147</v>
      </c>
      <c r="B5" s="21" t="s">
        <v>63</v>
      </c>
      <c r="C5" s="6" t="s">
        <v>62</v>
      </c>
      <c r="D5" s="14">
        <v>5</v>
      </c>
      <c r="E5" s="14"/>
      <c r="F5" s="14">
        <f>D5*E5</f>
        <v>0</v>
      </c>
      <c r="G5" s="14"/>
      <c r="H5" s="14">
        <f>D5*G5</f>
        <v>0</v>
      </c>
      <c r="I5" s="14">
        <f>E5+G5</f>
        <v>0</v>
      </c>
      <c r="J5" s="14">
        <f>F5+H5</f>
        <v>0</v>
      </c>
      <c r="K5" s="3"/>
      <c r="L5" s="3"/>
    </row>
    <row r="6" spans="1:12" x14ac:dyDescent="0.25">
      <c r="A6" s="5" t="s">
        <v>11</v>
      </c>
      <c r="B6" s="20" t="s">
        <v>64</v>
      </c>
      <c r="C6" s="5" t="s">
        <v>11</v>
      </c>
      <c r="D6" s="13"/>
      <c r="E6" s="13"/>
      <c r="F6" s="13">
        <f>SUM(F4:F5)</f>
        <v>0</v>
      </c>
      <c r="G6" s="13"/>
      <c r="H6" s="13">
        <f>SUM(H4:H5)</f>
        <v>0</v>
      </c>
      <c r="I6" s="13"/>
      <c r="J6" s="13">
        <f>SUM(J4:J5)</f>
        <v>0</v>
      </c>
      <c r="K6" s="3"/>
      <c r="L6" s="3"/>
    </row>
    <row r="7" spans="1:12" x14ac:dyDescent="0.25">
      <c r="A7" s="7" t="s">
        <v>11</v>
      </c>
      <c r="B7" s="22" t="s">
        <v>65</v>
      </c>
      <c r="C7" s="7" t="s">
        <v>11</v>
      </c>
      <c r="D7" s="15"/>
      <c r="E7" s="15"/>
      <c r="F7" s="15"/>
      <c r="G7" s="15"/>
      <c r="H7" s="15"/>
      <c r="I7" s="15"/>
      <c r="J7" s="15"/>
      <c r="K7" s="3"/>
      <c r="L7" s="3"/>
    </row>
    <row r="8" spans="1:12" ht="24.75" x14ac:dyDescent="0.25">
      <c r="A8" s="6" t="s">
        <v>148</v>
      </c>
      <c r="B8" s="21" t="s">
        <v>66</v>
      </c>
      <c r="C8" s="6" t="s">
        <v>62</v>
      </c>
      <c r="D8" s="14">
        <v>9</v>
      </c>
      <c r="E8" s="14"/>
      <c r="F8" s="14">
        <f>D8*E8</f>
        <v>0</v>
      </c>
      <c r="G8" s="14"/>
      <c r="H8" s="14">
        <f>D8*G8</f>
        <v>0</v>
      </c>
      <c r="I8" s="14">
        <f>E8+G8</f>
        <v>0</v>
      </c>
      <c r="J8" s="14">
        <f>F8+H8</f>
        <v>0</v>
      </c>
      <c r="K8" s="3"/>
      <c r="L8" s="3"/>
    </row>
    <row r="9" spans="1:12" x14ac:dyDescent="0.25">
      <c r="A9" s="6" t="s">
        <v>149</v>
      </c>
      <c r="B9" s="21" t="s">
        <v>67</v>
      </c>
      <c r="C9" s="6" t="s">
        <v>62</v>
      </c>
      <c r="D9" s="14">
        <v>9</v>
      </c>
      <c r="E9" s="14"/>
      <c r="F9" s="14">
        <f>D9*E9</f>
        <v>0</v>
      </c>
      <c r="G9" s="14"/>
      <c r="H9" s="14">
        <f>D9*G9</f>
        <v>0</v>
      </c>
      <c r="I9" s="14">
        <f>E9+G9</f>
        <v>0</v>
      </c>
      <c r="J9" s="14">
        <f>F9+H9</f>
        <v>0</v>
      </c>
      <c r="K9" s="3"/>
      <c r="L9" s="3"/>
    </row>
    <row r="10" spans="1:12" x14ac:dyDescent="0.25">
      <c r="A10" s="7" t="s">
        <v>11</v>
      </c>
      <c r="B10" s="22" t="s">
        <v>68</v>
      </c>
      <c r="C10" s="7" t="s">
        <v>11</v>
      </c>
      <c r="D10" s="15"/>
      <c r="E10" s="15"/>
      <c r="F10" s="15"/>
      <c r="G10" s="15"/>
      <c r="H10" s="15"/>
      <c r="I10" s="15"/>
      <c r="J10" s="15"/>
      <c r="K10" s="3"/>
      <c r="L10" s="3"/>
    </row>
    <row r="11" spans="1:12" ht="156" x14ac:dyDescent="0.25">
      <c r="A11" s="25" t="s">
        <v>150</v>
      </c>
      <c r="B11" s="26" t="s">
        <v>69</v>
      </c>
      <c r="C11" s="25" t="s">
        <v>62</v>
      </c>
      <c r="D11" s="27">
        <v>9</v>
      </c>
      <c r="E11" s="27"/>
      <c r="F11" s="27">
        <f>D11*E11</f>
        <v>0</v>
      </c>
      <c r="G11" s="27"/>
      <c r="H11" s="27">
        <f>D11*G11</f>
        <v>0</v>
      </c>
      <c r="I11" s="27">
        <f t="shared" ref="I11:J17" si="0">E11+G11</f>
        <v>0</v>
      </c>
      <c r="J11" s="27">
        <f t="shared" si="0"/>
        <v>0</v>
      </c>
      <c r="K11" s="3"/>
      <c r="L11" s="3"/>
    </row>
    <row r="12" spans="1:12" x14ac:dyDescent="0.25">
      <c r="A12" s="6" t="s">
        <v>11</v>
      </c>
      <c r="B12" s="21" t="s">
        <v>11</v>
      </c>
      <c r="C12" s="6" t="s">
        <v>11</v>
      </c>
      <c r="D12" s="14"/>
      <c r="E12" s="14"/>
      <c r="F12" s="14"/>
      <c r="G12" s="14"/>
      <c r="H12" s="14"/>
      <c r="I12" s="14">
        <f t="shared" si="0"/>
        <v>0</v>
      </c>
      <c r="J12" s="14">
        <f t="shared" si="0"/>
        <v>0</v>
      </c>
      <c r="K12" s="3"/>
      <c r="L12" s="3"/>
    </row>
    <row r="13" spans="1:12" x14ac:dyDescent="0.25">
      <c r="A13" s="6" t="s">
        <v>151</v>
      </c>
      <c r="B13" s="21" t="s">
        <v>70</v>
      </c>
      <c r="C13" s="6" t="s">
        <v>62</v>
      </c>
      <c r="D13" s="14">
        <v>9</v>
      </c>
      <c r="E13" s="14"/>
      <c r="F13" s="14">
        <f>D13*E13</f>
        <v>0</v>
      </c>
      <c r="G13" s="14"/>
      <c r="H13" s="14">
        <f>D13*G13</f>
        <v>0</v>
      </c>
      <c r="I13" s="14">
        <f t="shared" si="0"/>
        <v>0</v>
      </c>
      <c r="J13" s="14">
        <f t="shared" si="0"/>
        <v>0</v>
      </c>
      <c r="K13" s="3"/>
      <c r="L13" s="3"/>
    </row>
    <row r="14" spans="1:12" x14ac:dyDescent="0.25">
      <c r="A14" s="6" t="s">
        <v>11</v>
      </c>
      <c r="B14" s="21" t="s">
        <v>11</v>
      </c>
      <c r="C14" s="6" t="s">
        <v>11</v>
      </c>
      <c r="D14" s="14"/>
      <c r="E14" s="14"/>
      <c r="F14" s="14"/>
      <c r="G14" s="14"/>
      <c r="H14" s="14"/>
      <c r="I14" s="14">
        <f t="shared" si="0"/>
        <v>0</v>
      </c>
      <c r="J14" s="14">
        <f t="shared" si="0"/>
        <v>0</v>
      </c>
      <c r="K14" s="3"/>
      <c r="L14" s="3"/>
    </row>
    <row r="15" spans="1:12" ht="24.75" x14ac:dyDescent="0.25">
      <c r="A15" s="6" t="s">
        <v>152</v>
      </c>
      <c r="B15" s="21" t="s">
        <v>71</v>
      </c>
      <c r="C15" s="6" t="s">
        <v>62</v>
      </c>
      <c r="D15" s="14">
        <v>9</v>
      </c>
      <c r="E15" s="14"/>
      <c r="F15" s="14">
        <f>D15*E15</f>
        <v>0</v>
      </c>
      <c r="G15" s="14"/>
      <c r="H15" s="14">
        <f>D15*G15</f>
        <v>0</v>
      </c>
      <c r="I15" s="14">
        <f t="shared" si="0"/>
        <v>0</v>
      </c>
      <c r="J15" s="14">
        <f t="shared" si="0"/>
        <v>0</v>
      </c>
      <c r="K15" s="3"/>
      <c r="L15" s="3"/>
    </row>
    <row r="16" spans="1:12" ht="36.75" x14ac:dyDescent="0.25">
      <c r="A16" s="6" t="s">
        <v>153</v>
      </c>
      <c r="B16" s="21" t="s">
        <v>72</v>
      </c>
      <c r="C16" s="6" t="s">
        <v>62</v>
      </c>
      <c r="D16" s="14">
        <v>1</v>
      </c>
      <c r="E16" s="14"/>
      <c r="F16" s="14">
        <f>D16*E16</f>
        <v>0</v>
      </c>
      <c r="G16" s="14"/>
      <c r="H16" s="14">
        <f>D16*G16</f>
        <v>0</v>
      </c>
      <c r="I16" s="14">
        <f t="shared" si="0"/>
        <v>0</v>
      </c>
      <c r="J16" s="14">
        <f t="shared" si="0"/>
        <v>0</v>
      </c>
      <c r="K16" s="3"/>
      <c r="L16" s="3"/>
    </row>
    <row r="17" spans="1:12" x14ac:dyDescent="0.25">
      <c r="A17" s="6" t="s">
        <v>11</v>
      </c>
      <c r="B17" s="21" t="s">
        <v>11</v>
      </c>
      <c r="C17" s="6" t="s">
        <v>11</v>
      </c>
      <c r="D17" s="14"/>
      <c r="E17" s="14"/>
      <c r="F17" s="14"/>
      <c r="G17" s="14"/>
      <c r="H17" s="14"/>
      <c r="I17" s="14">
        <f t="shared" si="0"/>
        <v>0</v>
      </c>
      <c r="J17" s="14">
        <f t="shared" si="0"/>
        <v>0</v>
      </c>
      <c r="K17" s="3"/>
      <c r="L17" s="3"/>
    </row>
    <row r="18" spans="1:12" x14ac:dyDescent="0.25">
      <c r="A18" s="7" t="s">
        <v>11</v>
      </c>
      <c r="B18" s="22" t="s">
        <v>73</v>
      </c>
      <c r="C18" s="7" t="s">
        <v>11</v>
      </c>
      <c r="D18" s="15"/>
      <c r="E18" s="15"/>
      <c r="F18" s="15"/>
      <c r="G18" s="15"/>
      <c r="H18" s="15"/>
      <c r="I18" s="15"/>
      <c r="J18" s="15"/>
      <c r="K18" s="3"/>
      <c r="L18" s="3"/>
    </row>
    <row r="19" spans="1:12" x14ac:dyDescent="0.25">
      <c r="A19" s="6" t="s">
        <v>154</v>
      </c>
      <c r="B19" s="21" t="s">
        <v>74</v>
      </c>
      <c r="C19" s="6" t="s">
        <v>75</v>
      </c>
      <c r="D19" s="14">
        <v>70</v>
      </c>
      <c r="E19" s="14"/>
      <c r="F19" s="14">
        <f>D19*E19</f>
        <v>0</v>
      </c>
      <c r="G19" s="14"/>
      <c r="H19" s="14">
        <f>D19*G19</f>
        <v>0</v>
      </c>
      <c r="I19" s="14">
        <f>E19+G19</f>
        <v>0</v>
      </c>
      <c r="J19" s="14">
        <f>F19+H19</f>
        <v>0</v>
      </c>
      <c r="K19" s="3"/>
      <c r="L19" s="3"/>
    </row>
    <row r="20" spans="1:12" x14ac:dyDescent="0.25">
      <c r="A20" s="7" t="s">
        <v>11</v>
      </c>
      <c r="B20" s="22" t="s">
        <v>76</v>
      </c>
      <c r="C20" s="7" t="s">
        <v>11</v>
      </c>
      <c r="D20" s="15"/>
      <c r="E20" s="15"/>
      <c r="F20" s="15"/>
      <c r="G20" s="15"/>
      <c r="H20" s="15"/>
      <c r="I20" s="15"/>
      <c r="J20" s="15"/>
      <c r="K20" s="3"/>
      <c r="L20" s="3"/>
    </row>
    <row r="21" spans="1:12" x14ac:dyDescent="0.25">
      <c r="A21" s="6" t="s">
        <v>155</v>
      </c>
      <c r="B21" s="21" t="s">
        <v>77</v>
      </c>
      <c r="C21" s="6" t="s">
        <v>75</v>
      </c>
      <c r="D21" s="14">
        <v>330</v>
      </c>
      <c r="E21" s="14"/>
      <c r="F21" s="14">
        <f>D21*E21</f>
        <v>0</v>
      </c>
      <c r="G21" s="14"/>
      <c r="H21" s="14">
        <f>D21*G21</f>
        <v>0</v>
      </c>
      <c r="I21" s="14">
        <f>E21+G21</f>
        <v>0</v>
      </c>
      <c r="J21" s="14">
        <f>F21+H21</f>
        <v>0</v>
      </c>
      <c r="K21" s="3"/>
      <c r="L21" s="3"/>
    </row>
    <row r="22" spans="1:12" x14ac:dyDescent="0.25">
      <c r="A22" s="7" t="s">
        <v>11</v>
      </c>
      <c r="B22" s="22" t="s">
        <v>78</v>
      </c>
      <c r="C22" s="7" t="s">
        <v>11</v>
      </c>
      <c r="D22" s="15"/>
      <c r="E22" s="15"/>
      <c r="F22" s="15"/>
      <c r="G22" s="15"/>
      <c r="H22" s="15"/>
      <c r="I22" s="15"/>
      <c r="J22" s="15"/>
      <c r="K22" s="3"/>
      <c r="L22" s="3"/>
    </row>
    <row r="23" spans="1:12" x14ac:dyDescent="0.25">
      <c r="A23" s="6" t="s">
        <v>156</v>
      </c>
      <c r="B23" s="21" t="s">
        <v>79</v>
      </c>
      <c r="C23" s="6" t="s">
        <v>62</v>
      </c>
      <c r="D23" s="14">
        <v>20</v>
      </c>
      <c r="E23" s="14"/>
      <c r="F23" s="14">
        <f>D23*E23</f>
        <v>0</v>
      </c>
      <c r="G23" s="14"/>
      <c r="H23" s="14">
        <f>D23*G23</f>
        <v>0</v>
      </c>
      <c r="I23" s="14">
        <f>E23+G23</f>
        <v>0</v>
      </c>
      <c r="J23" s="14">
        <f>F23+H23</f>
        <v>0</v>
      </c>
      <c r="K23" s="3"/>
      <c r="L23" s="3"/>
    </row>
    <row r="24" spans="1:12" ht="24.75" x14ac:dyDescent="0.25">
      <c r="A24" s="7" t="s">
        <v>11</v>
      </c>
      <c r="B24" s="22" t="s">
        <v>80</v>
      </c>
      <c r="C24" s="7" t="s">
        <v>11</v>
      </c>
      <c r="D24" s="15"/>
      <c r="E24" s="15"/>
      <c r="F24" s="15"/>
      <c r="G24" s="15"/>
      <c r="H24" s="15"/>
      <c r="I24" s="15"/>
      <c r="J24" s="15"/>
      <c r="K24" s="3"/>
      <c r="L24" s="3"/>
    </row>
    <row r="25" spans="1:12" x14ac:dyDescent="0.25">
      <c r="A25" s="6" t="s">
        <v>144</v>
      </c>
      <c r="B25" s="21" t="s">
        <v>81</v>
      </c>
      <c r="C25" s="6" t="s">
        <v>62</v>
      </c>
      <c r="D25" s="14">
        <v>54</v>
      </c>
      <c r="E25" s="14"/>
      <c r="F25" s="14">
        <f>D25*E25</f>
        <v>0</v>
      </c>
      <c r="G25" s="14"/>
      <c r="H25" s="14">
        <f>D25*G25</f>
        <v>0</v>
      </c>
      <c r="I25" s="14">
        <f t="shared" ref="I25:J29" si="1">E25+G25</f>
        <v>0</v>
      </c>
      <c r="J25" s="14">
        <f t="shared" si="1"/>
        <v>0</v>
      </c>
      <c r="K25" s="3"/>
      <c r="L25" s="3"/>
    </row>
    <row r="26" spans="1:12" x14ac:dyDescent="0.25">
      <c r="A26" s="6" t="s">
        <v>157</v>
      </c>
      <c r="B26" s="21" t="s">
        <v>82</v>
      </c>
      <c r="C26" s="6" t="s">
        <v>62</v>
      </c>
      <c r="D26" s="14">
        <v>80</v>
      </c>
      <c r="E26" s="14"/>
      <c r="F26" s="14">
        <f>D26*E26</f>
        <v>0</v>
      </c>
      <c r="G26" s="14"/>
      <c r="H26" s="14">
        <f>D26*G26</f>
        <v>0</v>
      </c>
      <c r="I26" s="14">
        <f t="shared" si="1"/>
        <v>0</v>
      </c>
      <c r="J26" s="14">
        <f t="shared" si="1"/>
        <v>0</v>
      </c>
      <c r="K26" s="3"/>
      <c r="L26" s="3"/>
    </row>
    <row r="27" spans="1:12" x14ac:dyDescent="0.25">
      <c r="A27" s="6" t="s">
        <v>11</v>
      </c>
      <c r="B27" s="21" t="s">
        <v>11</v>
      </c>
      <c r="C27" s="6" t="s">
        <v>11</v>
      </c>
      <c r="D27" s="14"/>
      <c r="E27" s="14"/>
      <c r="F27" s="14"/>
      <c r="G27" s="14"/>
      <c r="H27" s="14"/>
      <c r="I27" s="14">
        <f t="shared" si="1"/>
        <v>0</v>
      </c>
      <c r="J27" s="14">
        <f t="shared" si="1"/>
        <v>0</v>
      </c>
      <c r="K27" s="3"/>
      <c r="L27" s="3"/>
    </row>
    <row r="28" spans="1:12" x14ac:dyDescent="0.25">
      <c r="A28" s="6" t="s">
        <v>158</v>
      </c>
      <c r="B28" s="21" t="s">
        <v>83</v>
      </c>
      <c r="C28" s="6" t="s">
        <v>75</v>
      </c>
      <c r="D28" s="14">
        <v>290</v>
      </c>
      <c r="E28" s="14"/>
      <c r="F28" s="14">
        <f>D28*E28</f>
        <v>0</v>
      </c>
      <c r="G28" s="14"/>
      <c r="H28" s="14">
        <f>D28*G28</f>
        <v>0</v>
      </c>
      <c r="I28" s="14">
        <f t="shared" si="1"/>
        <v>0</v>
      </c>
      <c r="J28" s="14">
        <f t="shared" si="1"/>
        <v>0</v>
      </c>
      <c r="K28" s="3"/>
      <c r="L28" s="3"/>
    </row>
    <row r="29" spans="1:12" x14ac:dyDescent="0.25">
      <c r="A29" s="6" t="s">
        <v>11</v>
      </c>
      <c r="B29" s="21" t="s">
        <v>11</v>
      </c>
      <c r="C29" s="6" t="s">
        <v>11</v>
      </c>
      <c r="D29" s="14"/>
      <c r="E29" s="14"/>
      <c r="F29" s="14"/>
      <c r="G29" s="14"/>
      <c r="H29" s="14"/>
      <c r="I29" s="14">
        <f t="shared" si="1"/>
        <v>0</v>
      </c>
      <c r="J29" s="14">
        <f t="shared" si="1"/>
        <v>0</v>
      </c>
      <c r="K29" s="3"/>
      <c r="L29" s="3"/>
    </row>
    <row r="30" spans="1:12" x14ac:dyDescent="0.25">
      <c r="A30" s="7" t="s">
        <v>11</v>
      </c>
      <c r="B30" s="22" t="s">
        <v>84</v>
      </c>
      <c r="C30" s="7" t="s">
        <v>11</v>
      </c>
      <c r="D30" s="15"/>
      <c r="E30" s="15"/>
      <c r="F30" s="15"/>
      <c r="G30" s="15"/>
      <c r="H30" s="15"/>
      <c r="I30" s="15"/>
      <c r="J30" s="15"/>
      <c r="K30" s="3"/>
      <c r="L30" s="3"/>
    </row>
    <row r="31" spans="1:12" x14ac:dyDescent="0.25">
      <c r="A31" s="7" t="s">
        <v>11</v>
      </c>
      <c r="B31" s="22" t="s">
        <v>85</v>
      </c>
      <c r="C31" s="7" t="s">
        <v>11</v>
      </c>
      <c r="D31" s="15"/>
      <c r="E31" s="15"/>
      <c r="F31" s="15"/>
      <c r="G31" s="15"/>
      <c r="H31" s="15"/>
      <c r="I31" s="15"/>
      <c r="J31" s="15"/>
      <c r="K31" s="3"/>
      <c r="L31" s="3"/>
    </row>
    <row r="32" spans="1:12" x14ac:dyDescent="0.25">
      <c r="A32" s="6" t="s">
        <v>48</v>
      </c>
      <c r="B32" s="21" t="s">
        <v>86</v>
      </c>
      <c r="C32" s="6" t="s">
        <v>75</v>
      </c>
      <c r="D32" s="14">
        <v>300</v>
      </c>
      <c r="E32" s="14"/>
      <c r="F32" s="14">
        <f>D32*E32</f>
        <v>0</v>
      </c>
      <c r="G32" s="14"/>
      <c r="H32" s="14">
        <f>D32*G32</f>
        <v>0</v>
      </c>
      <c r="I32" s="14">
        <f>E32+G32</f>
        <v>0</v>
      </c>
      <c r="J32" s="14">
        <f>F32+H32</f>
        <v>0</v>
      </c>
      <c r="K32" s="3"/>
      <c r="L32" s="3"/>
    </row>
    <row r="33" spans="1:12" x14ac:dyDescent="0.25">
      <c r="A33" s="7" t="s">
        <v>11</v>
      </c>
      <c r="B33" s="22" t="s">
        <v>87</v>
      </c>
      <c r="C33" s="7" t="s">
        <v>11</v>
      </c>
      <c r="D33" s="15"/>
      <c r="E33" s="15"/>
      <c r="F33" s="15"/>
      <c r="G33" s="15"/>
      <c r="H33" s="15"/>
      <c r="I33" s="15"/>
      <c r="J33" s="15"/>
      <c r="K33" s="3"/>
      <c r="L33" s="3"/>
    </row>
    <row r="34" spans="1:12" x14ac:dyDescent="0.25">
      <c r="A34" s="6" t="s">
        <v>159</v>
      </c>
      <c r="B34" s="21" t="s">
        <v>88</v>
      </c>
      <c r="C34" s="6" t="s">
        <v>62</v>
      </c>
      <c r="D34" s="14">
        <v>40</v>
      </c>
      <c r="E34" s="14"/>
      <c r="F34" s="14">
        <f>D34*E34</f>
        <v>0</v>
      </c>
      <c r="G34" s="14"/>
      <c r="H34" s="14">
        <f>D34*G34</f>
        <v>0</v>
      </c>
      <c r="I34" s="14">
        <f>E34+G34</f>
        <v>0</v>
      </c>
      <c r="J34" s="14">
        <f>F34+H34</f>
        <v>0</v>
      </c>
      <c r="K34" s="3"/>
      <c r="L34" s="3"/>
    </row>
    <row r="35" spans="1:12" x14ac:dyDescent="0.25">
      <c r="A35" s="6" t="s">
        <v>160</v>
      </c>
      <c r="B35" s="21" t="s">
        <v>89</v>
      </c>
      <c r="C35" s="6" t="s">
        <v>62</v>
      </c>
      <c r="D35" s="14">
        <v>9</v>
      </c>
      <c r="E35" s="14"/>
      <c r="F35" s="14">
        <f>D35*E35</f>
        <v>0</v>
      </c>
      <c r="G35" s="14"/>
      <c r="H35" s="14">
        <f>D35*G35</f>
        <v>0</v>
      </c>
      <c r="I35" s="14">
        <f>E35+G35</f>
        <v>0</v>
      </c>
      <c r="J35" s="14">
        <f>F35+H35</f>
        <v>0</v>
      </c>
      <c r="K35" s="3"/>
      <c r="L35" s="3"/>
    </row>
    <row r="36" spans="1:12" x14ac:dyDescent="0.25">
      <c r="A36" s="7" t="s">
        <v>11</v>
      </c>
      <c r="B36" s="22" t="s">
        <v>90</v>
      </c>
      <c r="C36" s="7" t="s">
        <v>11</v>
      </c>
      <c r="D36" s="15"/>
      <c r="E36" s="15"/>
      <c r="F36" s="15"/>
      <c r="G36" s="15"/>
      <c r="H36" s="15"/>
      <c r="I36" s="15"/>
      <c r="J36" s="15"/>
      <c r="K36" s="3"/>
      <c r="L36" s="3"/>
    </row>
    <row r="37" spans="1:12" x14ac:dyDescent="0.25">
      <c r="A37" s="6" t="s">
        <v>161</v>
      </c>
      <c r="B37" s="21" t="s">
        <v>91</v>
      </c>
      <c r="C37" s="6" t="s">
        <v>62</v>
      </c>
      <c r="D37" s="14">
        <v>9</v>
      </c>
      <c r="E37" s="14"/>
      <c r="F37" s="14">
        <f>D37*E37</f>
        <v>0</v>
      </c>
      <c r="G37" s="14"/>
      <c r="H37" s="14">
        <f>D37*G37</f>
        <v>0</v>
      </c>
      <c r="I37" s="14">
        <f>E37+G37</f>
        <v>0</v>
      </c>
      <c r="J37" s="14">
        <f>F37+H37</f>
        <v>0</v>
      </c>
      <c r="K37" s="3"/>
      <c r="L37" s="3"/>
    </row>
    <row r="38" spans="1:12" x14ac:dyDescent="0.25">
      <c r="A38" s="6" t="s">
        <v>162</v>
      </c>
      <c r="B38" s="21" t="s">
        <v>92</v>
      </c>
      <c r="C38" s="6" t="s">
        <v>62</v>
      </c>
      <c r="D38" s="14">
        <v>9</v>
      </c>
      <c r="E38" s="14"/>
      <c r="F38" s="14">
        <f>D38*E38</f>
        <v>0</v>
      </c>
      <c r="G38" s="14"/>
      <c r="H38" s="14">
        <f>D38*G38</f>
        <v>0</v>
      </c>
      <c r="I38" s="14">
        <f>E38+G38</f>
        <v>0</v>
      </c>
      <c r="J38" s="14">
        <f>F38+H38</f>
        <v>0</v>
      </c>
      <c r="K38" s="3"/>
      <c r="L38" s="3"/>
    </row>
    <row r="39" spans="1:12" x14ac:dyDescent="0.25">
      <c r="A39" s="7" t="s">
        <v>11</v>
      </c>
      <c r="B39" s="22" t="s">
        <v>93</v>
      </c>
      <c r="C39" s="7" t="s">
        <v>11</v>
      </c>
      <c r="D39" s="15"/>
      <c r="E39" s="15"/>
      <c r="F39" s="15"/>
      <c r="G39" s="15"/>
      <c r="H39" s="15"/>
      <c r="I39" s="15"/>
      <c r="J39" s="15"/>
      <c r="K39" s="3"/>
      <c r="L39" s="3"/>
    </row>
    <row r="40" spans="1:12" x14ac:dyDescent="0.25">
      <c r="A40" s="6" t="s">
        <v>163</v>
      </c>
      <c r="B40" s="21" t="s">
        <v>94</v>
      </c>
      <c r="C40" s="6" t="s">
        <v>95</v>
      </c>
      <c r="D40" s="14">
        <v>10</v>
      </c>
      <c r="E40" s="14"/>
      <c r="F40" s="14">
        <f>D40*E40</f>
        <v>0</v>
      </c>
      <c r="G40" s="14"/>
      <c r="H40" s="14">
        <f>D40*G40</f>
        <v>0</v>
      </c>
      <c r="I40" s="14">
        <f t="shared" ref="I40:J42" si="2">E40+G40</f>
        <v>0</v>
      </c>
      <c r="J40" s="14">
        <f t="shared" si="2"/>
        <v>0</v>
      </c>
      <c r="K40" s="3"/>
      <c r="L40" s="3"/>
    </row>
    <row r="41" spans="1:12" x14ac:dyDescent="0.25">
      <c r="A41" s="6" t="s">
        <v>46</v>
      </c>
      <c r="B41" s="21" t="s">
        <v>96</v>
      </c>
      <c r="C41" s="6" t="s">
        <v>95</v>
      </c>
      <c r="D41" s="14">
        <v>14</v>
      </c>
      <c r="E41" s="14"/>
      <c r="F41" s="14">
        <f>D41*E41</f>
        <v>0</v>
      </c>
      <c r="G41" s="14"/>
      <c r="H41" s="14">
        <f>D41*G41</f>
        <v>0</v>
      </c>
      <c r="I41" s="14">
        <f t="shared" si="2"/>
        <v>0</v>
      </c>
      <c r="J41" s="14">
        <f t="shared" si="2"/>
        <v>0</v>
      </c>
      <c r="K41" s="3"/>
      <c r="L41" s="3"/>
    </row>
    <row r="42" spans="1:12" x14ac:dyDescent="0.25">
      <c r="A42" s="6" t="s">
        <v>164</v>
      </c>
      <c r="B42" s="21" t="s">
        <v>97</v>
      </c>
      <c r="C42" s="6" t="s">
        <v>62</v>
      </c>
      <c r="D42" s="14">
        <v>9</v>
      </c>
      <c r="E42" s="14"/>
      <c r="F42" s="14">
        <f>D42*E42</f>
        <v>0</v>
      </c>
      <c r="G42" s="14"/>
      <c r="H42" s="14">
        <f>D42*G42</f>
        <v>0</v>
      </c>
      <c r="I42" s="14">
        <f t="shared" si="2"/>
        <v>0</v>
      </c>
      <c r="J42" s="14">
        <f t="shared" si="2"/>
        <v>0</v>
      </c>
      <c r="K42" s="3"/>
      <c r="L42" s="3"/>
    </row>
    <row r="43" spans="1:12" x14ac:dyDescent="0.25">
      <c r="A43" s="16" t="s">
        <v>11</v>
      </c>
      <c r="B43" s="23" t="s">
        <v>98</v>
      </c>
      <c r="C43" s="16" t="s">
        <v>11</v>
      </c>
      <c r="D43" s="17"/>
      <c r="E43" s="17"/>
      <c r="F43" s="17"/>
      <c r="G43" s="17"/>
      <c r="H43" s="17"/>
      <c r="I43" s="17"/>
      <c r="J43" s="17"/>
      <c r="K43" s="3"/>
      <c r="L43" s="3"/>
    </row>
    <row r="44" spans="1:12" x14ac:dyDescent="0.25">
      <c r="A44" s="16" t="s">
        <v>11</v>
      </c>
      <c r="B44" s="23" t="s">
        <v>99</v>
      </c>
      <c r="C44" s="16" t="s">
        <v>11</v>
      </c>
      <c r="D44" s="17"/>
      <c r="E44" s="17"/>
      <c r="F44" s="17"/>
      <c r="G44" s="17"/>
      <c r="H44" s="17"/>
      <c r="I44" s="17"/>
      <c r="J44" s="17"/>
      <c r="K44" s="3"/>
      <c r="L44" s="3"/>
    </row>
    <row r="45" spans="1:12" x14ac:dyDescent="0.25">
      <c r="A45" s="6" t="s">
        <v>165</v>
      </c>
      <c r="B45" s="21" t="s">
        <v>100</v>
      </c>
      <c r="C45" s="6" t="s">
        <v>95</v>
      </c>
      <c r="D45" s="14">
        <v>15</v>
      </c>
      <c r="E45" s="14"/>
      <c r="F45" s="14">
        <f>D45*E45</f>
        <v>0</v>
      </c>
      <c r="G45" s="14"/>
      <c r="H45" s="14">
        <f>D45*G45</f>
        <v>0</v>
      </c>
      <c r="I45" s="14">
        <f>E45+G45</f>
        <v>0</v>
      </c>
      <c r="J45" s="14">
        <f>F45+H45</f>
        <v>0</v>
      </c>
      <c r="K45" s="3"/>
      <c r="L45" s="3"/>
    </row>
    <row r="46" spans="1:12" x14ac:dyDescent="0.25">
      <c r="A46" s="6" t="s">
        <v>166</v>
      </c>
      <c r="B46" s="21" t="s">
        <v>101</v>
      </c>
      <c r="C46" s="6" t="s">
        <v>11</v>
      </c>
      <c r="D46" s="14"/>
      <c r="E46" s="14"/>
      <c r="F46" s="14">
        <f>Parametry!B33/100*F4+Parametry!B33/100*F5+Parametry!B33/100*F8+Parametry!B33/100*F9+Parametry!B33/100*F11+Parametry!B33/100*F13+Parametry!B33/100*F15+Parametry!B33/100*F16+Parametry!B33/100*F19+Parametry!B33/100*F21+Parametry!B33/100*F23+Parametry!B33/100*F25+Parametry!B33/100*F26+Parametry!B33/100*F28+Parametry!B33/100*F32+Parametry!B33/100*F34+Parametry!B33/100*F35+Parametry!B33/100*F37+Parametry!B33/100*F38+Parametry!B33/100*F40+Parametry!B33/100*F41+Parametry!B33/100*F42+Parametry!B33/100*F45</f>
        <v>0</v>
      </c>
      <c r="G46" s="14"/>
      <c r="H46" s="14"/>
      <c r="I46" s="14">
        <f>E46+G46</f>
        <v>0</v>
      </c>
      <c r="J46" s="14">
        <f>F46+H46</f>
        <v>0</v>
      </c>
      <c r="K46" s="3"/>
      <c r="L46" s="3"/>
    </row>
    <row r="47" spans="1:12" x14ac:dyDescent="0.25">
      <c r="A47" s="4" t="s">
        <v>11</v>
      </c>
      <c r="B47" s="19" t="s">
        <v>102</v>
      </c>
      <c r="C47" s="4" t="s">
        <v>11</v>
      </c>
      <c r="D47" s="12"/>
      <c r="E47" s="12"/>
      <c r="F47" s="12">
        <f>SUM(F3:F5,F7:F46)</f>
        <v>0</v>
      </c>
      <c r="G47" s="12"/>
      <c r="H47" s="12">
        <f>SUM(H3:H5,H7:H46)</f>
        <v>0</v>
      </c>
      <c r="I47" s="12"/>
      <c r="J47" s="12">
        <f>SUM(J3:J5,J7:J46)</f>
        <v>0</v>
      </c>
      <c r="K47" s="3"/>
      <c r="L47" s="3"/>
    </row>
    <row r="48" spans="1:12" x14ac:dyDescent="0.25">
      <c r="A48" s="6" t="s">
        <v>11</v>
      </c>
      <c r="B48" s="21" t="s">
        <v>11</v>
      </c>
      <c r="C48" s="6" t="s">
        <v>11</v>
      </c>
      <c r="D48" s="14"/>
      <c r="E48" s="14"/>
      <c r="F48" s="14"/>
      <c r="G48" s="14"/>
      <c r="H48" s="14"/>
      <c r="I48" s="14">
        <f>E48+G48</f>
        <v>0</v>
      </c>
      <c r="J48" s="14">
        <f>F48+H48</f>
        <v>0</v>
      </c>
      <c r="K48" s="3"/>
      <c r="L48" s="3"/>
    </row>
    <row r="49" spans="1:12" x14ac:dyDescent="0.25">
      <c r="A49" s="4" t="s">
        <v>11</v>
      </c>
      <c r="B49" s="19" t="s">
        <v>103</v>
      </c>
      <c r="C49" s="4" t="s">
        <v>11</v>
      </c>
      <c r="D49" s="12"/>
      <c r="E49" s="12"/>
      <c r="F49" s="12"/>
      <c r="G49" s="12"/>
      <c r="H49" s="12"/>
      <c r="I49" s="12"/>
      <c r="J49" s="12"/>
      <c r="K49" s="3"/>
      <c r="L49" s="3"/>
    </row>
    <row r="50" spans="1:12" x14ac:dyDescent="0.25">
      <c r="A50" s="7" t="s">
        <v>11</v>
      </c>
      <c r="B50" s="22" t="s">
        <v>104</v>
      </c>
      <c r="C50" s="7" t="s">
        <v>11</v>
      </c>
      <c r="D50" s="15"/>
      <c r="E50" s="15"/>
      <c r="F50" s="15"/>
      <c r="G50" s="15"/>
      <c r="H50" s="15"/>
      <c r="I50" s="15"/>
      <c r="J50" s="15"/>
      <c r="K50" s="3"/>
      <c r="L50" s="3"/>
    </row>
    <row r="51" spans="1:12" x14ac:dyDescent="0.25">
      <c r="A51" s="7" t="s">
        <v>11</v>
      </c>
      <c r="B51" s="22" t="s">
        <v>105</v>
      </c>
      <c r="C51" s="7" t="s">
        <v>11</v>
      </c>
      <c r="D51" s="15"/>
      <c r="E51" s="15"/>
      <c r="F51" s="15"/>
      <c r="G51" s="15"/>
      <c r="H51" s="15"/>
      <c r="I51" s="15"/>
      <c r="J51" s="15"/>
      <c r="K51" s="3"/>
      <c r="L51" s="3"/>
    </row>
    <row r="52" spans="1:12" x14ac:dyDescent="0.25">
      <c r="A52" s="6" t="s">
        <v>167</v>
      </c>
      <c r="B52" s="21" t="s">
        <v>106</v>
      </c>
      <c r="C52" s="6" t="s">
        <v>107</v>
      </c>
      <c r="D52" s="14">
        <v>5.8</v>
      </c>
      <c r="E52" s="14"/>
      <c r="F52" s="14">
        <f>D52*E52</f>
        <v>0</v>
      </c>
      <c r="G52" s="14"/>
      <c r="H52" s="14">
        <f>D52*G52</f>
        <v>0</v>
      </c>
      <c r="I52" s="14">
        <f>E52+G52</f>
        <v>0</v>
      </c>
      <c r="J52" s="14">
        <f>F52+H52</f>
        <v>0</v>
      </c>
      <c r="K52" s="3"/>
      <c r="L52" s="3"/>
    </row>
    <row r="53" spans="1:12" x14ac:dyDescent="0.25">
      <c r="A53" s="7" t="s">
        <v>11</v>
      </c>
      <c r="B53" s="22" t="s">
        <v>108</v>
      </c>
      <c r="C53" s="7" t="s">
        <v>11</v>
      </c>
      <c r="D53" s="15"/>
      <c r="E53" s="15"/>
      <c r="F53" s="15"/>
      <c r="G53" s="15"/>
      <c r="H53" s="15"/>
      <c r="I53" s="15"/>
      <c r="J53" s="15"/>
      <c r="K53" s="3"/>
      <c r="L53" s="3"/>
    </row>
    <row r="54" spans="1:12" x14ac:dyDescent="0.25">
      <c r="A54" s="6" t="s">
        <v>168</v>
      </c>
      <c r="B54" s="21" t="s">
        <v>109</v>
      </c>
      <c r="C54" s="6" t="s">
        <v>107</v>
      </c>
      <c r="D54" s="14">
        <v>5.8</v>
      </c>
      <c r="E54" s="14"/>
      <c r="F54" s="14">
        <f>D54*E54</f>
        <v>0</v>
      </c>
      <c r="G54" s="14"/>
      <c r="H54" s="14">
        <f>D54*G54</f>
        <v>0</v>
      </c>
      <c r="I54" s="14">
        <f>E54+G54</f>
        <v>0</v>
      </c>
      <c r="J54" s="14">
        <f>F54+H54</f>
        <v>0</v>
      </c>
      <c r="K54" s="3"/>
      <c r="L54" s="3"/>
    </row>
    <row r="55" spans="1:12" x14ac:dyDescent="0.25">
      <c r="A55" s="7" t="s">
        <v>11</v>
      </c>
      <c r="B55" s="22" t="s">
        <v>110</v>
      </c>
      <c r="C55" s="7" t="s">
        <v>11</v>
      </c>
      <c r="D55" s="15"/>
      <c r="E55" s="15"/>
      <c r="F55" s="15"/>
      <c r="G55" s="15"/>
      <c r="H55" s="15"/>
      <c r="I55" s="15"/>
      <c r="J55" s="15"/>
      <c r="K55" s="3"/>
      <c r="L55" s="3"/>
    </row>
    <row r="56" spans="1:12" x14ac:dyDescent="0.25">
      <c r="A56" s="6" t="s">
        <v>169</v>
      </c>
      <c r="B56" s="21" t="s">
        <v>111</v>
      </c>
      <c r="C56" s="6" t="s">
        <v>75</v>
      </c>
      <c r="D56" s="14">
        <v>330</v>
      </c>
      <c r="E56" s="14"/>
      <c r="F56" s="14">
        <f>D56*E56</f>
        <v>0</v>
      </c>
      <c r="G56" s="14"/>
      <c r="H56" s="14">
        <f>D56*G56</f>
        <v>0</v>
      </c>
      <c r="I56" s="14">
        <f>E56+G56</f>
        <v>0</v>
      </c>
      <c r="J56" s="14">
        <f>F56+H56</f>
        <v>0</v>
      </c>
      <c r="K56" s="3"/>
      <c r="L56" s="3"/>
    </row>
    <row r="57" spans="1:12" x14ac:dyDescent="0.25">
      <c r="A57" s="16" t="s">
        <v>11</v>
      </c>
      <c r="B57" s="23" t="s">
        <v>112</v>
      </c>
      <c r="C57" s="16" t="s">
        <v>11</v>
      </c>
      <c r="D57" s="18"/>
      <c r="E57" s="18"/>
      <c r="F57" s="18"/>
      <c r="G57" s="18"/>
      <c r="H57" s="18"/>
      <c r="I57" s="18"/>
      <c r="J57" s="18"/>
      <c r="K57" s="3"/>
      <c r="L57" s="3"/>
    </row>
    <row r="58" spans="1:12" x14ac:dyDescent="0.25">
      <c r="A58" s="6" t="s">
        <v>170</v>
      </c>
      <c r="B58" s="21" t="s">
        <v>113</v>
      </c>
      <c r="C58" s="6" t="s">
        <v>75</v>
      </c>
      <c r="D58" s="14">
        <v>330</v>
      </c>
      <c r="E58" s="14"/>
      <c r="F58" s="14">
        <f>D58*E58</f>
        <v>0</v>
      </c>
      <c r="G58" s="14"/>
      <c r="H58" s="14">
        <f>D58*G58</f>
        <v>0</v>
      </c>
      <c r="I58" s="14">
        <f>E58+G58</f>
        <v>0</v>
      </c>
      <c r="J58" s="14">
        <f>F58+H58</f>
        <v>0</v>
      </c>
      <c r="K58" s="3"/>
      <c r="L58" s="3"/>
    </row>
    <row r="59" spans="1:12" x14ac:dyDescent="0.25">
      <c r="A59" s="7" t="s">
        <v>11</v>
      </c>
      <c r="B59" s="22" t="s">
        <v>114</v>
      </c>
      <c r="C59" s="7" t="s">
        <v>11</v>
      </c>
      <c r="D59" s="15"/>
      <c r="E59" s="15"/>
      <c r="F59" s="15"/>
      <c r="G59" s="15"/>
      <c r="H59" s="15"/>
      <c r="I59" s="15"/>
      <c r="J59" s="15"/>
      <c r="K59" s="3"/>
      <c r="L59" s="3"/>
    </row>
    <row r="60" spans="1:12" x14ac:dyDescent="0.25">
      <c r="A60" s="6" t="s">
        <v>171</v>
      </c>
      <c r="B60" s="21" t="s">
        <v>115</v>
      </c>
      <c r="C60" s="6" t="s">
        <v>75</v>
      </c>
      <c r="D60" s="14">
        <v>330</v>
      </c>
      <c r="E60" s="14"/>
      <c r="F60" s="14">
        <f>D60*E60</f>
        <v>0</v>
      </c>
      <c r="G60" s="14"/>
      <c r="H60" s="14">
        <f>D60*G60</f>
        <v>0</v>
      </c>
      <c r="I60" s="14">
        <f>E60+G60</f>
        <v>0</v>
      </c>
      <c r="J60" s="14">
        <f>F60+H60</f>
        <v>0</v>
      </c>
      <c r="K60" s="3"/>
      <c r="L60" s="3"/>
    </row>
    <row r="61" spans="1:12" x14ac:dyDescent="0.25">
      <c r="A61" s="7" t="s">
        <v>11</v>
      </c>
      <c r="B61" s="22" t="s">
        <v>116</v>
      </c>
      <c r="C61" s="7" t="s">
        <v>11</v>
      </c>
      <c r="D61" s="15"/>
      <c r="E61" s="15"/>
      <c r="F61" s="15"/>
      <c r="G61" s="15"/>
      <c r="H61" s="15"/>
      <c r="I61" s="15"/>
      <c r="J61" s="15"/>
      <c r="K61" s="3"/>
      <c r="L61" s="3"/>
    </row>
    <row r="62" spans="1:12" x14ac:dyDescent="0.25">
      <c r="A62" s="6" t="s">
        <v>172</v>
      </c>
      <c r="B62" s="21" t="s">
        <v>111</v>
      </c>
      <c r="C62" s="6" t="s">
        <v>75</v>
      </c>
      <c r="D62" s="14">
        <v>330</v>
      </c>
      <c r="E62" s="14"/>
      <c r="F62" s="14">
        <f>D62*E62</f>
        <v>0</v>
      </c>
      <c r="G62" s="14"/>
      <c r="H62" s="14">
        <f>D62*G62</f>
        <v>0</v>
      </c>
      <c r="I62" s="14">
        <f>E62+G62</f>
        <v>0</v>
      </c>
      <c r="J62" s="14">
        <f>F62+H62</f>
        <v>0</v>
      </c>
      <c r="K62" s="3"/>
      <c r="L62" s="3"/>
    </row>
    <row r="63" spans="1:12" x14ac:dyDescent="0.25">
      <c r="A63" s="7"/>
      <c r="B63" s="22" t="s">
        <v>117</v>
      </c>
      <c r="C63" s="7" t="s">
        <v>11</v>
      </c>
      <c r="D63" s="15"/>
      <c r="E63" s="15"/>
      <c r="F63" s="15"/>
      <c r="G63" s="15"/>
      <c r="H63" s="15"/>
      <c r="I63" s="15"/>
      <c r="J63" s="15"/>
      <c r="K63" s="3"/>
      <c r="L63" s="3"/>
    </row>
    <row r="64" spans="1:12" x14ac:dyDescent="0.25">
      <c r="A64" s="6" t="s">
        <v>173</v>
      </c>
      <c r="B64" s="21" t="s">
        <v>118</v>
      </c>
      <c r="C64" s="6" t="s">
        <v>107</v>
      </c>
      <c r="D64" s="14">
        <v>22</v>
      </c>
      <c r="E64" s="14"/>
      <c r="F64" s="14">
        <f>D64*E64</f>
        <v>0</v>
      </c>
      <c r="G64" s="14"/>
      <c r="H64" s="14">
        <f>D64*G64</f>
        <v>0</v>
      </c>
      <c r="I64" s="14">
        <f>E64+G64</f>
        <v>0</v>
      </c>
      <c r="J64" s="14">
        <f>F64+H64</f>
        <v>0</v>
      </c>
      <c r="K64" s="3"/>
      <c r="L64" s="3"/>
    </row>
    <row r="65" spans="1:12" x14ac:dyDescent="0.25">
      <c r="A65" s="4" t="s">
        <v>11</v>
      </c>
      <c r="B65" s="19" t="s">
        <v>119</v>
      </c>
      <c r="C65" s="4" t="s">
        <v>11</v>
      </c>
      <c r="D65" s="12"/>
      <c r="E65" s="12"/>
      <c r="F65" s="12">
        <f>SUM(F50:F64)</f>
        <v>0</v>
      </c>
      <c r="G65" s="12"/>
      <c r="H65" s="12">
        <f>SUM(H50:H64)</f>
        <v>0</v>
      </c>
      <c r="I65" s="12"/>
      <c r="J65" s="12">
        <f>SUM(J50:J64)</f>
        <v>0</v>
      </c>
      <c r="K65" s="3"/>
      <c r="L65" s="3"/>
    </row>
    <row r="66" spans="1:12" x14ac:dyDescent="0.25">
      <c r="A66" s="6" t="s">
        <v>11</v>
      </c>
      <c r="B66" s="21" t="s">
        <v>11</v>
      </c>
      <c r="C66" s="6" t="s">
        <v>11</v>
      </c>
      <c r="D66" s="14"/>
      <c r="E66" s="14"/>
      <c r="F66" s="14"/>
      <c r="G66" s="14"/>
      <c r="H66" s="14"/>
      <c r="I66" s="14"/>
      <c r="J66" s="14"/>
      <c r="K66" s="3"/>
      <c r="L66" s="3"/>
    </row>
    <row r="67" spans="1:12" x14ac:dyDescent="0.25">
      <c r="A67" s="6" t="s">
        <v>11</v>
      </c>
      <c r="B67" s="21" t="s">
        <v>11</v>
      </c>
      <c r="C67" s="6" t="s">
        <v>11</v>
      </c>
      <c r="D67" s="14"/>
      <c r="E67" s="14"/>
      <c r="F67" s="14"/>
      <c r="G67" s="14"/>
      <c r="H67" s="14"/>
      <c r="I67" s="14"/>
      <c r="J67" s="14"/>
      <c r="K67" s="3"/>
      <c r="L67" s="3"/>
    </row>
    <row r="68" spans="1:12" x14ac:dyDescent="0.25">
      <c r="A68" s="6" t="s">
        <v>11</v>
      </c>
      <c r="B68" s="21" t="s">
        <v>11</v>
      </c>
      <c r="C68" s="6" t="s">
        <v>11</v>
      </c>
      <c r="D68" s="14"/>
      <c r="E68" s="14"/>
      <c r="F68" s="14"/>
      <c r="G68" s="14"/>
      <c r="H68" s="14"/>
      <c r="I68" s="14"/>
      <c r="J68" s="14"/>
      <c r="K68" s="3"/>
      <c r="L68" s="3"/>
    </row>
  </sheetData>
  <pageMargins left="0.70866141732283472" right="0.70866141732283472" top="0.78740157480314965" bottom="0.78740157480314965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2024-06-26T11:08:03Z</cp:lastPrinted>
  <dcterms:created xsi:type="dcterms:W3CDTF">2024-06-26T10:59:35Z</dcterms:created>
  <dcterms:modified xsi:type="dcterms:W3CDTF">2024-06-26T11:10:46Z</dcterms:modified>
</cp:coreProperties>
</file>