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Z:\Documents\Zakázky 2023\10 - Holesov zelen 2etapa OPZP dotace\DUR lokalita 8 a 9\"/>
    </mc:Choice>
  </mc:AlternateContent>
  <bookViews>
    <workbookView xWindow="0" yWindow="0" windowWidth="0" windowHeight="0"/>
  </bookViews>
  <sheets>
    <sheet name="Rekapitulace stavby" sheetId="1" r:id="rId1"/>
    <sheet name="01 - Zpevněné plochy a mo..." sheetId="2" r:id="rId2"/>
    <sheet name="02 - Zpevněné plochy a mo..." sheetId="3" r:id="rId3"/>
    <sheet name="VN a ON - Vedlejší a osta..." sheetId="4" r:id="rId4"/>
    <sheet name="Seznam figur" sheetId="5" r:id="rId5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'01 - Zpevněné plochy a mo...'!$C$120:$K$166</definedName>
    <definedName name="_xlnm.Print_Area" localSheetId="1">'01 - Zpevněné plochy a mo...'!$C$4:$J$76,'01 - Zpevněné plochy a mo...'!$C$82:$J$102,'01 - Zpevněné plochy a mo...'!$C$108:$J$166</definedName>
    <definedName name="_xlnm.Print_Titles" localSheetId="1">'01 - Zpevněné plochy a mo...'!$120:$120</definedName>
    <definedName name="_xlnm._FilterDatabase" localSheetId="2" hidden="1">'02 - Zpevněné plochy a mo...'!$C$120:$K$164</definedName>
    <definedName name="_xlnm.Print_Area" localSheetId="2">'02 - Zpevněné plochy a mo...'!$C$4:$J$76,'02 - Zpevněné plochy a mo...'!$C$82:$J$102,'02 - Zpevněné plochy a mo...'!$C$108:$J$164</definedName>
    <definedName name="_xlnm.Print_Titles" localSheetId="2">'02 - Zpevněné plochy a mo...'!$120:$120</definedName>
    <definedName name="_xlnm._FilterDatabase" localSheetId="3" hidden="1">'VN a ON - Vedlejší a osta...'!$C$119:$K$127</definedName>
    <definedName name="_xlnm.Print_Area" localSheetId="3">'VN a ON - Vedlejší a osta...'!$C$4:$J$76,'VN a ON - Vedlejší a osta...'!$C$82:$J$101,'VN a ON - Vedlejší a osta...'!$C$107:$J$127</definedName>
    <definedName name="_xlnm.Print_Titles" localSheetId="3">'VN a ON - Vedlejší a osta...'!$119:$119</definedName>
    <definedName name="_xlnm.Print_Area" localSheetId="4">'Seznam figur'!$C$4:$G$50</definedName>
    <definedName name="_xlnm.Print_Titles" localSheetId="4">'Seznam figur'!$9:$9</definedName>
  </definedNames>
  <calcPr/>
</workbook>
</file>

<file path=xl/calcChain.xml><?xml version="1.0" encoding="utf-8"?>
<calcChain xmlns="http://schemas.openxmlformats.org/spreadsheetml/2006/main">
  <c i="5" l="1" r="D7"/>
  <c i="4" r="J37"/>
  <c r="J36"/>
  <c i="1" r="AY97"/>
  <c i="4" r="J35"/>
  <c i="1" r="AX97"/>
  <c i="4" r="BI127"/>
  <c r="BH127"/>
  <c r="BG127"/>
  <c r="BF127"/>
  <c r="T127"/>
  <c r="T126"/>
  <c r="R127"/>
  <c r="R126"/>
  <c r="P127"/>
  <c r="P126"/>
  <c r="BI125"/>
  <c r="BH125"/>
  <c r="BG125"/>
  <c r="BF125"/>
  <c r="T125"/>
  <c r="T124"/>
  <c r="R125"/>
  <c r="R124"/>
  <c r="P125"/>
  <c r="P124"/>
  <c r="BI123"/>
  <c r="BH123"/>
  <c r="BG123"/>
  <c r="BF123"/>
  <c r="T123"/>
  <c r="T122"/>
  <c r="T121"/>
  <c r="T120"/>
  <c r="R123"/>
  <c r="R122"/>
  <c r="R121"/>
  <c r="R120"/>
  <c r="P123"/>
  <c r="P122"/>
  <c r="P121"/>
  <c r="P120"/>
  <c i="1" r="AU97"/>
  <c i="4" r="J117"/>
  <c r="J116"/>
  <c r="F116"/>
  <c r="F114"/>
  <c r="E112"/>
  <c r="J92"/>
  <c r="J91"/>
  <c r="F91"/>
  <c r="F89"/>
  <c r="E87"/>
  <c r="J18"/>
  <c r="E18"/>
  <c r="F117"/>
  <c r="J17"/>
  <c r="J12"/>
  <c r="J114"/>
  <c r="E7"/>
  <c r="E110"/>
  <c i="3" r="J37"/>
  <c r="J36"/>
  <c i="1" r="AY96"/>
  <c i="3" r="J35"/>
  <c i="1" r="AX96"/>
  <c i="3" r="BI164"/>
  <c r="BH164"/>
  <c r="BG164"/>
  <c r="BF164"/>
  <c r="T164"/>
  <c r="T163"/>
  <c r="R164"/>
  <c r="R163"/>
  <c r="P164"/>
  <c r="P163"/>
  <c r="BI162"/>
  <c r="BH162"/>
  <c r="BG162"/>
  <c r="BF162"/>
  <c r="T162"/>
  <c r="R162"/>
  <c r="P162"/>
  <c r="BI160"/>
  <c r="BH160"/>
  <c r="BG160"/>
  <c r="BF160"/>
  <c r="T160"/>
  <c r="R160"/>
  <c r="P160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7"/>
  <c r="BH137"/>
  <c r="BG137"/>
  <c r="BF137"/>
  <c r="T137"/>
  <c r="R137"/>
  <c r="P137"/>
  <c r="BI135"/>
  <c r="BH135"/>
  <c r="BG135"/>
  <c r="BF135"/>
  <c r="T135"/>
  <c r="R135"/>
  <c r="P135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J118"/>
  <c r="J117"/>
  <c r="F117"/>
  <c r="F115"/>
  <c r="E113"/>
  <c r="J92"/>
  <c r="J91"/>
  <c r="F91"/>
  <c r="F89"/>
  <c r="E87"/>
  <c r="J18"/>
  <c r="E18"/>
  <c r="F118"/>
  <c r="J17"/>
  <c r="J12"/>
  <c r="J115"/>
  <c r="E7"/>
  <c r="E111"/>
  <c i="2" r="J37"/>
  <c r="J36"/>
  <c i="1" r="AY95"/>
  <c i="2" r="J35"/>
  <c i="1" r="AX95"/>
  <c i="2" r="BI166"/>
  <c r="BH166"/>
  <c r="BG166"/>
  <c r="BF166"/>
  <c r="T166"/>
  <c r="T165"/>
  <c r="R166"/>
  <c r="R165"/>
  <c r="P166"/>
  <c r="P165"/>
  <c r="BI164"/>
  <c r="BH164"/>
  <c r="BG164"/>
  <c r="BF164"/>
  <c r="T164"/>
  <c r="R164"/>
  <c r="P164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4"/>
  <c r="BH154"/>
  <c r="BG154"/>
  <c r="BF154"/>
  <c r="T154"/>
  <c r="R154"/>
  <c r="P154"/>
  <c r="BI152"/>
  <c r="BH152"/>
  <c r="BG152"/>
  <c r="BF152"/>
  <c r="T152"/>
  <c r="R152"/>
  <c r="P152"/>
  <c r="BI149"/>
  <c r="BH149"/>
  <c r="BG149"/>
  <c r="BF149"/>
  <c r="T149"/>
  <c r="R149"/>
  <c r="P149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6"/>
  <c r="BH136"/>
  <c r="BG136"/>
  <c r="BF136"/>
  <c r="T136"/>
  <c r="R136"/>
  <c r="P136"/>
  <c r="BI134"/>
  <c r="BH134"/>
  <c r="BG134"/>
  <c r="BF134"/>
  <c r="T134"/>
  <c r="R134"/>
  <c r="P134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J118"/>
  <c r="J117"/>
  <c r="F117"/>
  <c r="F115"/>
  <c r="E113"/>
  <c r="J92"/>
  <c r="J91"/>
  <c r="F91"/>
  <c r="F89"/>
  <c r="E87"/>
  <c r="J18"/>
  <c r="E18"/>
  <c r="F118"/>
  <c r="J17"/>
  <c r="J12"/>
  <c r="J115"/>
  <c r="E7"/>
  <c r="E111"/>
  <c i="1" r="L90"/>
  <c r="AM90"/>
  <c r="AM89"/>
  <c r="L89"/>
  <c r="AM87"/>
  <c r="L87"/>
  <c r="L85"/>
  <c r="L84"/>
  <c i="2" r="BK157"/>
  <c r="J136"/>
  <c r="J154"/>
  <c r="BK139"/>
  <c r="BK128"/>
  <c r="J163"/>
  <c r="BK154"/>
  <c r="J143"/>
  <c r="BK166"/>
  <c r="BK130"/>
  <c i="3" r="BK160"/>
  <c r="BK149"/>
  <c r="BK137"/>
  <c r="J128"/>
  <c r="BK146"/>
  <c r="BK125"/>
  <c r="J156"/>
  <c r="J140"/>
  <c r="BK126"/>
  <c r="BK128"/>
  <c i="4" r="BK125"/>
  <c i="2" r="J166"/>
  <c r="J139"/>
  <c r="J157"/>
  <c r="J145"/>
  <c i="1" r="AS94"/>
  <c i="2" r="BK134"/>
  <c r="BK164"/>
  <c r="BK143"/>
  <c i="3" r="J164"/>
  <c r="J154"/>
  <c r="BK142"/>
  <c r="J132"/>
  <c r="BK164"/>
  <c r="J142"/>
  <c r="J124"/>
  <c r="J149"/>
  <c r="BK130"/>
  <c i="4" r="BK127"/>
  <c r="J127"/>
  <c i="2" r="BK145"/>
  <c r="J130"/>
  <c r="BK149"/>
  <c r="J134"/>
  <c r="J164"/>
  <c r="J159"/>
  <c r="BK141"/>
  <c r="J124"/>
  <c r="J128"/>
  <c i="3" r="BK162"/>
  <c r="J152"/>
  <c r="J144"/>
  <c r="J135"/>
  <c r="J126"/>
  <c r="J137"/>
  <c r="J160"/>
  <c r="BK144"/>
  <c r="BK132"/>
  <c r="J125"/>
  <c i="4" r="J125"/>
  <c i="2" r="BK163"/>
  <c r="J141"/>
  <c r="BK161"/>
  <c r="J152"/>
  <c r="BK136"/>
  <c r="J126"/>
  <c r="J161"/>
  <c r="J149"/>
  <c r="BK126"/>
  <c r="BK159"/>
  <c r="BK152"/>
  <c r="BK124"/>
  <c i="3" r="BK156"/>
  <c r="J146"/>
  <c r="J130"/>
  <c r="BK152"/>
  <c r="BK140"/>
  <c r="J162"/>
  <c r="BK154"/>
  <c r="BK135"/>
  <c r="BK124"/>
  <c i="4" r="J123"/>
  <c r="BK123"/>
  <c i="2" l="1" r="BK123"/>
  <c r="P151"/>
  <c r="R156"/>
  <c i="3" r="R123"/>
  <c r="P151"/>
  <c r="BK159"/>
  <c r="J159"/>
  <c r="J100"/>
  <c r="P159"/>
  <c i="2" r="T123"/>
  <c r="R151"/>
  <c r="T156"/>
  <c i="3" r="P123"/>
  <c r="P122"/>
  <c r="P121"/>
  <c i="1" r="AU96"/>
  <c i="3" r="BK151"/>
  <c r="J151"/>
  <c r="J99"/>
  <c r="T151"/>
  <c r="R159"/>
  <c i="2" r="P123"/>
  <c r="BK151"/>
  <c r="J151"/>
  <c r="J99"/>
  <c r="BK156"/>
  <c r="J156"/>
  <c r="J100"/>
  <c r="R123"/>
  <c r="R122"/>
  <c r="R121"/>
  <c r="T151"/>
  <c r="P156"/>
  <c i="3" r="BK123"/>
  <c r="T123"/>
  <c r="R151"/>
  <c r="T159"/>
  <c r="BK163"/>
  <c r="J163"/>
  <c r="J101"/>
  <c i="4" r="BK122"/>
  <c r="J122"/>
  <c r="J98"/>
  <c i="2" r="BK165"/>
  <c r="J165"/>
  <c r="J101"/>
  <c i="4" r="BK124"/>
  <c r="J124"/>
  <c r="J99"/>
  <c r="BK126"/>
  <c r="J126"/>
  <c r="J100"/>
  <c i="3" r="J123"/>
  <c r="J98"/>
  <c i="4" r="J89"/>
  <c r="F92"/>
  <c r="E85"/>
  <c r="BE123"/>
  <c r="BE125"/>
  <c r="BE127"/>
  <c i="2" r="J123"/>
  <c r="J98"/>
  <c i="3" r="F92"/>
  <c r="BE125"/>
  <c r="BE126"/>
  <c r="BE137"/>
  <c r="BE142"/>
  <c r="BE146"/>
  <c r="BE149"/>
  <c r="BE152"/>
  <c r="BE164"/>
  <c r="J89"/>
  <c r="BE135"/>
  <c r="BE160"/>
  <c r="BE162"/>
  <c r="E85"/>
  <c r="BE124"/>
  <c r="BE128"/>
  <c r="BE130"/>
  <c r="BE132"/>
  <c r="BE140"/>
  <c r="BE144"/>
  <c r="BE154"/>
  <c r="BE156"/>
  <c i="2" r="E85"/>
  <c r="J89"/>
  <c r="F92"/>
  <c r="BE134"/>
  <c r="BE136"/>
  <c r="BE161"/>
  <c r="BE128"/>
  <c r="BE143"/>
  <c r="BE145"/>
  <c r="BE149"/>
  <c r="BE157"/>
  <c r="BE163"/>
  <c r="BE166"/>
  <c r="BE139"/>
  <c r="BE154"/>
  <c r="BE124"/>
  <c r="BE126"/>
  <c r="BE130"/>
  <c r="BE141"/>
  <c r="BE152"/>
  <c r="BE159"/>
  <c r="BE164"/>
  <c r="F36"/>
  <c i="1" r="BC95"/>
  <c i="2" r="F34"/>
  <c i="1" r="BA95"/>
  <c i="3" r="F35"/>
  <c i="1" r="BB96"/>
  <c i="3" r="J34"/>
  <c i="1" r="AW96"/>
  <c i="4" r="J34"/>
  <c i="1" r="AW97"/>
  <c i="4" r="F36"/>
  <c i="1" r="BC97"/>
  <c i="4" r="F34"/>
  <c i="1" r="BA97"/>
  <c i="2" r="J34"/>
  <c i="1" r="AW95"/>
  <c i="2" r="F37"/>
  <c i="1" r="BD95"/>
  <c i="3" r="F36"/>
  <c i="1" r="BC96"/>
  <c i="3" r="F37"/>
  <c i="1" r="BD96"/>
  <c i="2" r="F35"/>
  <c i="1" r="BB95"/>
  <c i="3" r="F34"/>
  <c i="1" r="BA96"/>
  <c i="4" r="F35"/>
  <c i="1" r="BB97"/>
  <c i="4" r="F37"/>
  <c i="1" r="BD97"/>
  <c i="3" l="1" r="BK122"/>
  <c r="BK121"/>
  <c r="J121"/>
  <c r="R122"/>
  <c r="R121"/>
  <c r="T122"/>
  <c r="T121"/>
  <c i="2" r="P122"/>
  <c r="P121"/>
  <c i="1" r="AU95"/>
  <c i="2" r="T122"/>
  <c r="T121"/>
  <c r="BK122"/>
  <c r="J122"/>
  <c r="J97"/>
  <c i="4" r="BK121"/>
  <c r="J121"/>
  <c r="J97"/>
  <c i="3" r="J30"/>
  <c i="1" r="AG96"/>
  <c r="AU94"/>
  <c i="2" r="J33"/>
  <c i="1" r="AV95"/>
  <c r="AT95"/>
  <c i="3" r="F33"/>
  <c i="1" r="AZ96"/>
  <c r="BC94"/>
  <c r="AY94"/>
  <c i="2" r="F33"/>
  <c i="1" r="AZ95"/>
  <c i="4" r="J33"/>
  <c i="1" r="AV97"/>
  <c r="AT97"/>
  <c i="4" r="F33"/>
  <c i="1" r="AZ97"/>
  <c r="BD94"/>
  <c r="W33"/>
  <c r="BB94"/>
  <c r="W31"/>
  <c i="3" r="J33"/>
  <c i="1" r="AV96"/>
  <c r="AT96"/>
  <c r="AN96"/>
  <c r="BA94"/>
  <c r="W30"/>
  <c i="3" l="1" r="J122"/>
  <c r="J97"/>
  <c r="J96"/>
  <c i="4" r="BK120"/>
  <c r="J120"/>
  <c r="J96"/>
  <c i="2" r="BK121"/>
  <c r="J121"/>
  <c r="J96"/>
  <c i="3" r="J39"/>
  <c i="1" r="AZ94"/>
  <c r="W29"/>
  <c r="AX94"/>
  <c r="W32"/>
  <c r="AW94"/>
  <c r="AK30"/>
  <c i="2" l="1" r="J30"/>
  <c i="1" r="AG95"/>
  <c r="AN95"/>
  <c i="4" r="J30"/>
  <c i="1" r="AG97"/>
  <c r="AV94"/>
  <c r="AK29"/>
  <c i="4" l="1" r="J39"/>
  <c i="2" r="J39"/>
  <c i="1" r="AN97"/>
  <c r="AG94"/>
  <c r="AK26"/>
  <c r="AT94"/>
  <c l="1" r="AN9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<sst xmlns="http://schemas.openxmlformats.org/spreadsheetml/2006/main">
  <si>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</si>
  <si>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</si>
  <si>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</si>
  <si>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</si>
  <si>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</si>
  <si>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{9dc8cde5-0d19-4ffd-9468-79e0d7741841}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</si>
  <si>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</si>
  <si>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</si>
  <si>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</si>
  <si>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</si>
  <si>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</si>
  <si>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</si>
  <si>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</si>
  <si>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</si>
  <si>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2023/18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</si>
  <si>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</si>
  <si>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</si>
  <si>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Revitalizace zeleně v Holešově - 2.etapa</t>
  </si>
  <si>
    <t>KSO:</t>
  </si>
  <si>
    <t>CC-CZ:</t>
  </si>
  <si>
    <t>Místo:</t>
  </si>
  <si>
    <t>k.ú. Holešov, Dobrotice</t>
  </si>
  <si>
    <t>Datum:</t>
  </si>
  <si>
    <t>22. 1. 2024</t>
  </si>
  <si>
    <t>Zadavatel:</t>
  </si>
  <si>
    <t>IČ:</t>
  </si>
  <si>
    <t>Město Holešov</t>
  </si>
  <si>
    <t>DIČ:</t>
  </si>
  <si>
    <t>Uchazeč:</t>
  </si>
  <si>
    <t>Vyplň údaj</t>
  </si>
  <si>
    <t>Projektant:</t>
  </si>
  <si>
    <t>Ing. Alena Vránová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</si>
  <si>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</si>
  <si>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</si>
  <si>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</si>
  <si>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</si>
  <si>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</si>
  <si>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</si>
  <si>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</si>
  <si>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</si>
  <si>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</si>
  <si>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</si>
  <si>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</si>
  <si>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</si>
  <si>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</si>
  <si>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</si>
  <si>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</si>
  <si>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</si>
  <si>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</si>
  <si>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</si>
  <si>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</si>
  <si>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</si>
  <si>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</si>
  <si>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</si>
  <si>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</si>
  <si>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</si>
  <si>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</si>
  <si>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</si>
  <si>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</si>
  <si>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</si>
  <si>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</si>
  <si>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</si>
  <si>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</si>
  <si>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</si>
  <si>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</si>
  <si>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</si>
  <si>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</si>
  <si>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</si>
  <si>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</si>
  <si>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</si>
  <si>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</si>
  <si>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</si>
  <si>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</si>
  <si>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</si>
  <si>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</si>
  <si>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</si>
  <si>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</si>
  <si>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</si>
  <si>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</si>
  <si>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</si>
  <si>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</si>
  <si>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Zpevněné plochy a mobiliář - lokalita 9</t>
  </si>
  <si>
    <t>STA</t>
  </si>
  <si>
    <t>1</t>
  </si>
  <si>
    <t>{ffb344af-5b83-4844-bffc-a823404b5c0a}</t>
  </si>
  <si>
    <t>2</t>
  </si>
  <si>
    <t>02</t>
  </si>
  <si>
    <t>Zpevněné plochy a mobiliář - lokalita 18</t>
  </si>
  <si>
    <t>{98929d16-626d-47fc-895e-3b1016cc6a56}</t>
  </si>
  <si>
    <t>VN a ON</t>
  </si>
  <si>
    <t>Vedlejší a ostatní náklady</t>
  </si>
  <si>
    <t>{f5a750f7-513b-4b90-9d69-a019a70f1f2f}</t>
  </si>
  <si>
    <t>přebytek</t>
  </si>
  <si>
    <t>9,08</t>
  </si>
  <si>
    <t>ornice</t>
  </si>
  <si>
    <t>38</t>
  </si>
  <si>
    <t>KRYCÍ LIST SOUPISU PRACÍ</t>
  </si>
  <si>
    <t>výkop</t>
  </si>
  <si>
    <t>Objekt:</t>
  </si>
  <si>
    <t>01 - Zpevněné plochy a mobiliář - lokalita 9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</si>
  <si>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</si>
  <si>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</si>
  <si>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</si>
  <si>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</si>
  <si>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</si>
  <si>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</si>
  <si>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</si>
  <si>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</si>
  <si>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</si>
  <si>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</si>
  <si>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</si>
  <si>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</si>
  <si>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</si>
  <si>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</si>
  <si>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</si>
  <si>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</si>
  <si>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</si>
  <si>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</si>
  <si>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</si>
  <si>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</si>
  <si>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</si>
  <si>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</si>
  <si>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</si>
  <si>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</si>
  <si>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</si>
  <si>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</si>
  <si>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</si>
  <si>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</si>
  <si>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121112003</t>
  </si>
  <si>
    <t>Sejmutí ornice tl vrstvy do 200 mm ručně</t>
  </si>
  <si>
    <t>m2</t>
  </si>
  <si>
    <t>4</t>
  </si>
  <si>
    <t>517879962</t>
  </si>
  <si>
    <t>VV</t>
  </si>
  <si>
    <t>162251101</t>
  </si>
  <si>
    <t>Vodorovné přemístění do 20 m výkopku/sypaniny z horniny třídy těžitelnosti I skupiny 1 až 3</t>
  </si>
  <si>
    <t>m3</t>
  </si>
  <si>
    <t>1965786095</t>
  </si>
  <si>
    <t>ornice*0,1*2</t>
  </si>
  <si>
    <t>3</t>
  </si>
  <si>
    <t>167151101</t>
  </si>
  <si>
    <t>Nakládání výkopku z hornin třídy těžitelnosti I skupiny 1 až 3 do 100 m3</t>
  </si>
  <si>
    <t>508976952</t>
  </si>
  <si>
    <t>(ornice)*0,1</t>
  </si>
  <si>
    <t>122211101</t>
  </si>
  <si>
    <t>Odkopávky a prokopávky v hornině třídy těžitelnosti I, skupiny 3 ručně</t>
  </si>
  <si>
    <t>-1856690744</t>
  </si>
  <si>
    <t>"mlatový povrch:" 37*0,2</t>
  </si>
  <si>
    <t>"obruba z ocelové pásoviny:" 0,04*42</t>
  </si>
  <si>
    <t>Součet</t>
  </si>
  <si>
    <t>5</t>
  </si>
  <si>
    <t>162751117</t>
  </si>
  <si>
    <t>Vodorovné přemístění do 10000 m výkopku/sypaniny z horniny třídy těžitelnosti I, skupiny 1 až 3</t>
  </si>
  <si>
    <t>-1839030565</t>
  </si>
  <si>
    <t>6</t>
  </si>
  <si>
    <t>162751119</t>
  </si>
  <si>
    <t>Příplatek k vodorovnému přemístění výkopku/sypaniny z horniny třídy těžitelnosti I skupiny 1 až 3 ZKD 1000 m přes 10000 m</t>
  </si>
  <si>
    <t>-1900070976</t>
  </si>
  <si>
    <t>9,08*10 'Přepočtené koeficientem množství</t>
  </si>
  <si>
    <t>7</t>
  </si>
  <si>
    <t>171201221</t>
  </si>
  <si>
    <t>Poplatek za uložení na skládce (skládkovné) zeminy a kamení kód odpadu 17 05 04</t>
  </si>
  <si>
    <t>t</t>
  </si>
  <si>
    <t>2073160072</t>
  </si>
  <si>
    <t>(přebytek)*1,8</t>
  </si>
  <si>
    <t>8</t>
  </si>
  <si>
    <t>181311103</t>
  </si>
  <si>
    <t>Rozprostření ornice tl vrstvy do 200 mm v rovině nebo ve svahu do 1:5 ručně</t>
  </si>
  <si>
    <t>-1891520551</t>
  </si>
  <si>
    <t>9</t>
  </si>
  <si>
    <t>181912111</t>
  </si>
  <si>
    <t>Úprava pláně v hornině třídy těžitelnosti I skupiny 3 bez zhutnění ručně</t>
  </si>
  <si>
    <t>1555552574</t>
  </si>
  <si>
    <t>10</t>
  </si>
  <si>
    <t>181951112</t>
  </si>
  <si>
    <t>Úprava pláně v hornině třídy těžitelnosti I, skupiny 1 až 3 se zhutněním strojně</t>
  </si>
  <si>
    <t>-418897755</t>
  </si>
  <si>
    <t>"mlatový povrch:" 37</t>
  </si>
  <si>
    <t>"obruba z ocelové pásoviny:" 0,12*42</t>
  </si>
  <si>
    <t>11</t>
  </si>
  <si>
    <t>R01.1</t>
  </si>
  <si>
    <t>Vegetační úpravy - založení parkového trávníku (technologie viz technická zpráva)</t>
  </si>
  <si>
    <t>1110137972</t>
  </si>
  <si>
    <t>26</t>
  </si>
  <si>
    <t>Komunikace pozemní</t>
  </si>
  <si>
    <t>564861011</t>
  </si>
  <si>
    <t>Podklad ze štěrkodrtě ŠD plochy do 100 m2 tl 200 mm</t>
  </si>
  <si>
    <t>-1129644669</t>
  </si>
  <si>
    <t>13</t>
  </si>
  <si>
    <t>R01.2</t>
  </si>
  <si>
    <t>Mlatový povrch - obrusná vrchní vrstva v okrové barvě 40mm, podkladní dynamická vrstva 60mm, viz výkres a technická zpráva</t>
  </si>
  <si>
    <t>2003477132</t>
  </si>
  <si>
    <t>Ostatní konstrukce a práce, bourání</t>
  </si>
  <si>
    <t>14</t>
  </si>
  <si>
    <t>916231213</t>
  </si>
  <si>
    <t>Osazení ocelového obrubníku s boční opěrou do lože z betonu prostého</t>
  </si>
  <si>
    <t>m</t>
  </si>
  <si>
    <t>1797694427</t>
  </si>
  <si>
    <t>"obruba z ocelové pásoviny:" 42</t>
  </si>
  <si>
    <t>15</t>
  </si>
  <si>
    <t>M</t>
  </si>
  <si>
    <t>13010312</t>
  </si>
  <si>
    <t>tyč ocelová plochá 150x5mm, zinkovaná</t>
  </si>
  <si>
    <t>-1083935048</t>
  </si>
  <si>
    <t>"obruba z ocelové pásoviny:" 42*0,0063</t>
  </si>
  <si>
    <t>16</t>
  </si>
  <si>
    <t>R01.3</t>
  </si>
  <si>
    <t>tyč ocelová kruhová, D 6 mm (betonářská ocel žebírková)</t>
  </si>
  <si>
    <t>-2073356022</t>
  </si>
  <si>
    <t>0,2*2*2*(42)*0,000222</t>
  </si>
  <si>
    <t>17</t>
  </si>
  <si>
    <t>R01.4</t>
  </si>
  <si>
    <t>Montáž a dodávka parkové lavice s opěradlem vč.spodní stavby_x000d_
parková lavice - viz výkres</t>
  </si>
  <si>
    <t>kus</t>
  </si>
  <si>
    <t>894127370</t>
  </si>
  <si>
    <t>18</t>
  </si>
  <si>
    <t>R01.5</t>
  </si>
  <si>
    <t>Montáž a dodávka stolu vč.spodní stavby_x000d_
stůl - viz výkres</t>
  </si>
  <si>
    <t>-1193072672</t>
  </si>
  <si>
    <t>998</t>
  </si>
  <si>
    <t>Přesun hmot</t>
  </si>
  <si>
    <t>19</t>
  </si>
  <si>
    <t>998231311</t>
  </si>
  <si>
    <t>Přesun hmot pro sadovnické a krajinářské úpravy vodorovně do 5000 m</t>
  </si>
  <si>
    <t>-924164575</t>
  </si>
  <si>
    <t>1,8</t>
  </si>
  <si>
    <t>02 - Zpevněné plochy a mobiliář - lokalita 18</t>
  </si>
  <si>
    <t>112151354</t>
  </si>
  <si>
    <t>Kácení stromu s postupným spouštěním koruny a kmene D přes 0,4 do 0,5 m</t>
  </si>
  <si>
    <t>2093582623</t>
  </si>
  <si>
    <t>112201114</t>
  </si>
  <si>
    <t>Odstranění pařezů D přes 0,4 do 0,5 m v rovině a svahu do 1:5 s odklizením do 20 m a zasypáním jámy</t>
  </si>
  <si>
    <t>756091878</t>
  </si>
  <si>
    <t>"kamenné šlapáky:" 12*0,15</t>
  </si>
  <si>
    <t>1,8*10 'Přepočtené koeficientem množství</t>
  </si>
  <si>
    <t>"kamenné šlapáky:" 12</t>
  </si>
  <si>
    <t>R02.1</t>
  </si>
  <si>
    <t>564851011</t>
  </si>
  <si>
    <t>Podklad ze štěrkodrtě ŠD plochy do 100 m2 tl 150 mm</t>
  </si>
  <si>
    <t>646687371</t>
  </si>
  <si>
    <t>596811220</t>
  </si>
  <si>
    <t>Kladení kamenných šlapáků pro pěší do lože z kameniva vel do 0,25 m2 plochy do 50 m2</t>
  </si>
  <si>
    <t>-1182391714</t>
  </si>
  <si>
    <t>R02.2</t>
  </si>
  <si>
    <t>Kamenný šlapák - štípaný přírodní kámen pískovec min tl.60mm</t>
  </si>
  <si>
    <t>-1595327457</t>
  </si>
  <si>
    <t>12*1,1 'Přepočtené koeficientem množství</t>
  </si>
  <si>
    <t>R02.3</t>
  </si>
  <si>
    <t>Neviditelný obrubník v.100mm, vč. kotvících hřebů</t>
  </si>
  <si>
    <t>1574351730</t>
  </si>
  <si>
    <t>R02.4</t>
  </si>
  <si>
    <t>VN a ON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</si>
  <si>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</si>
  <si>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</si>
  <si>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</si>
  <si>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</si>
  <si>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VRN</t>
  </si>
  <si>
    <t>Vedlejší rozpočtové náklady</t>
  </si>
  <si>
    <t>VRN1</t>
  </si>
  <si>
    <t>Průzkumné, geodetické a projektové práce</t>
  </si>
  <si>
    <t>010001000</t>
  </si>
  <si>
    <t>Geodetické práce</t>
  </si>
  <si>
    <t>soubor</t>
  </si>
  <si>
    <t>1024</t>
  </si>
  <si>
    <t>-1305462770</t>
  </si>
  <si>
    <t>VRN3</t>
  </si>
  <si>
    <t>Zařízení staveniště</t>
  </si>
  <si>
    <t>030001000</t>
  </si>
  <si>
    <t>Zařízení staveniště, vč. rozebrání, bourání a odvozu zařízení staveniště</t>
  </si>
  <si>
    <t>-1391808050</t>
  </si>
  <si>
    <t>VRN4</t>
  </si>
  <si>
    <t>Inženýrská činnost</t>
  </si>
  <si>
    <t>045002000</t>
  </si>
  <si>
    <t>Kompletační a koordinační činnost</t>
  </si>
  <si>
    <t>-963983423</t>
  </si>
  <si>
    <t>SEZNAM FIGUR</t>
  </si>
  <si>
    <t>Výměra</t>
  </si>
  <si>
    <t xml:space="preserve"> 01</t>
  </si>
  <si>
    <t>Použití figury:</t>
  </si>
  <si>
    <t xml:space="preserve"> 02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</si>
</sst>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8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29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7" fillId="0" borderId="16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/>
    </xf>
    <xf numFmtId="167" fontId="37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32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33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32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34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35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36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37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38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39</v>
      </c>
      <c r="E29" s="46"/>
      <c r="F29" s="31" t="s">
        <v>40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41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42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43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44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45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46</v>
      </c>
      <c r="U35" s="53"/>
      <c r="V35" s="53"/>
      <c r="W35" s="53"/>
      <c r="X35" s="55" t="s">
        <v>47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48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49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50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51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50</v>
      </c>
      <c r="AI60" s="41"/>
      <c r="AJ60" s="41"/>
      <c r="AK60" s="41"/>
      <c r="AL60" s="41"/>
      <c r="AM60" s="63" t="s">
        <v>51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52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53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50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51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50</v>
      </c>
      <c r="AI75" s="41"/>
      <c r="AJ75" s="41"/>
      <c r="AK75" s="41"/>
      <c r="AL75" s="41"/>
      <c r="AM75" s="63" t="s">
        <v>51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54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2023/18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Revitalizace zeleně v Holešově - 2.etapa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k.ú. Holešov, Dobrotice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22. 1. 2024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Město Holešov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30</v>
      </c>
      <c r="AJ89" s="39"/>
      <c r="AK89" s="39"/>
      <c r="AL89" s="39"/>
      <c r="AM89" s="79" t="str">
        <f>IF(E17="","",E17)</f>
        <v>Ing. Alena Vránová</v>
      </c>
      <c r="AN89" s="70"/>
      <c r="AO89" s="70"/>
      <c r="AP89" s="70"/>
      <c r="AQ89" s="39"/>
      <c r="AR89" s="43"/>
      <c r="AS89" s="80" t="s">
        <v>55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28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33</v>
      </c>
      <c r="AJ90" s="39"/>
      <c r="AK90" s="39"/>
      <c r="AL90" s="39"/>
      <c r="AM90" s="79" t="str">
        <f>IF(E20="","",E20)</f>
        <v>Ing. Alena Vránová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56</v>
      </c>
      <c r="D92" s="93"/>
      <c r="E92" s="93"/>
      <c r="F92" s="93"/>
      <c r="G92" s="93"/>
      <c r="H92" s="94"/>
      <c r="I92" s="95" t="s">
        <v>57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58</v>
      </c>
      <c r="AH92" s="93"/>
      <c r="AI92" s="93"/>
      <c r="AJ92" s="93"/>
      <c r="AK92" s="93"/>
      <c r="AL92" s="93"/>
      <c r="AM92" s="93"/>
      <c r="AN92" s="95" t="s">
        <v>59</v>
      </c>
      <c r="AO92" s="93"/>
      <c r="AP92" s="97"/>
      <c r="AQ92" s="98" t="s">
        <v>60</v>
      </c>
      <c r="AR92" s="43"/>
      <c r="AS92" s="99" t="s">
        <v>61</v>
      </c>
      <c r="AT92" s="100" t="s">
        <v>62</v>
      </c>
      <c r="AU92" s="100" t="s">
        <v>63</v>
      </c>
      <c r="AV92" s="100" t="s">
        <v>64</v>
      </c>
      <c r="AW92" s="100" t="s">
        <v>65</v>
      </c>
      <c r="AX92" s="100" t="s">
        <v>66</v>
      </c>
      <c r="AY92" s="100" t="s">
        <v>67</v>
      </c>
      <c r="AZ92" s="100" t="s">
        <v>68</v>
      </c>
      <c r="BA92" s="100" t="s">
        <v>69</v>
      </c>
      <c r="BB92" s="100" t="s">
        <v>70</v>
      </c>
      <c r="BC92" s="100" t="s">
        <v>71</v>
      </c>
      <c r="BD92" s="101" t="s">
        <v>72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73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ROUND(SUM(AG95:AG97),2)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ROUND(SUM(AS95:AS97),2)</f>
        <v>0</v>
      </c>
      <c r="AT94" s="113">
        <f>ROUND(SUM(AV94:AW94),2)</f>
        <v>0</v>
      </c>
      <c r="AU94" s="114">
        <f>ROUND(SUM(AU95:AU97),5)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ROUND(SUM(AZ95:AZ97),2)</f>
        <v>0</v>
      </c>
      <c r="BA94" s="113">
        <f>ROUND(SUM(BA95:BA97),2)</f>
        <v>0</v>
      </c>
      <c r="BB94" s="113">
        <f>ROUND(SUM(BB95:BB97),2)</f>
        <v>0</v>
      </c>
      <c r="BC94" s="113">
        <f>ROUND(SUM(BC95:BC97),2)</f>
        <v>0</v>
      </c>
      <c r="BD94" s="115">
        <f>ROUND(SUM(BD95:BD97),2)</f>
        <v>0</v>
      </c>
      <c r="BE94" s="6"/>
      <c r="BS94" s="116" t="s">
        <v>74</v>
      </c>
      <c r="BT94" s="116" t="s">
        <v>75</v>
      </c>
      <c r="BU94" s="117" t="s">
        <v>76</v>
      </c>
      <c r="BV94" s="116" t="s">
        <v>77</v>
      </c>
      <c r="BW94" s="116" t="s">
        <v>5</v>
      </c>
      <c r="BX94" s="116" t="s">
        <v>78</v>
      </c>
      <c r="CL94" s="116" t="s">
        <v>1</v>
      </c>
    </row>
    <row r="95" s="7" customFormat="1" ht="16.5" customHeight="1">
      <c r="A95" s="118" t="s">
        <v>79</v>
      </c>
      <c r="B95" s="119"/>
      <c r="C95" s="120"/>
      <c r="D95" s="121" t="s">
        <v>80</v>
      </c>
      <c r="E95" s="121"/>
      <c r="F95" s="121"/>
      <c r="G95" s="121"/>
      <c r="H95" s="121"/>
      <c r="I95" s="122"/>
      <c r="J95" s="121" t="s">
        <v>81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'01 - Zpevněné plochy a mo...'!J30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82</v>
      </c>
      <c r="AR95" s="125"/>
      <c r="AS95" s="126">
        <v>0</v>
      </c>
      <c r="AT95" s="127">
        <f>ROUND(SUM(AV95:AW95),2)</f>
        <v>0</v>
      </c>
      <c r="AU95" s="128">
        <f>'01 - Zpevněné plochy a mo...'!P121</f>
        <v>0</v>
      </c>
      <c r="AV95" s="127">
        <f>'01 - Zpevněné plochy a mo...'!J33</f>
        <v>0</v>
      </c>
      <c r="AW95" s="127">
        <f>'01 - Zpevněné plochy a mo...'!J34</f>
        <v>0</v>
      </c>
      <c r="AX95" s="127">
        <f>'01 - Zpevněné plochy a mo...'!J35</f>
        <v>0</v>
      </c>
      <c r="AY95" s="127">
        <f>'01 - Zpevněné plochy a mo...'!J36</f>
        <v>0</v>
      </c>
      <c r="AZ95" s="127">
        <f>'01 - Zpevněné plochy a mo...'!F33</f>
        <v>0</v>
      </c>
      <c r="BA95" s="127">
        <f>'01 - Zpevněné plochy a mo...'!F34</f>
        <v>0</v>
      </c>
      <c r="BB95" s="127">
        <f>'01 - Zpevněné plochy a mo...'!F35</f>
        <v>0</v>
      </c>
      <c r="BC95" s="127">
        <f>'01 - Zpevněné plochy a mo...'!F36</f>
        <v>0</v>
      </c>
      <c r="BD95" s="129">
        <f>'01 - Zpevněné plochy a mo...'!F37</f>
        <v>0</v>
      </c>
      <c r="BE95" s="7"/>
      <c r="BT95" s="130" t="s">
        <v>83</v>
      </c>
      <c r="BV95" s="130" t="s">
        <v>77</v>
      </c>
      <c r="BW95" s="130" t="s">
        <v>84</v>
      </c>
      <c r="BX95" s="130" t="s">
        <v>5</v>
      </c>
      <c r="CL95" s="130" t="s">
        <v>1</v>
      </c>
      <c r="CM95" s="130" t="s">
        <v>85</v>
      </c>
    </row>
    <row r="96" s="7" customFormat="1" ht="24.75" customHeight="1">
      <c r="A96" s="118" t="s">
        <v>79</v>
      </c>
      <c r="B96" s="119"/>
      <c r="C96" s="120"/>
      <c r="D96" s="121" t="s">
        <v>86</v>
      </c>
      <c r="E96" s="121"/>
      <c r="F96" s="121"/>
      <c r="G96" s="121"/>
      <c r="H96" s="121"/>
      <c r="I96" s="122"/>
      <c r="J96" s="121" t="s">
        <v>87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3">
        <f>'02 - Zpevněné plochy a mo...'!J30</f>
        <v>0</v>
      </c>
      <c r="AH96" s="122"/>
      <c r="AI96" s="122"/>
      <c r="AJ96" s="122"/>
      <c r="AK96" s="122"/>
      <c r="AL96" s="122"/>
      <c r="AM96" s="122"/>
      <c r="AN96" s="123">
        <f>SUM(AG96,AT96)</f>
        <v>0</v>
      </c>
      <c r="AO96" s="122"/>
      <c r="AP96" s="122"/>
      <c r="AQ96" s="124" t="s">
        <v>82</v>
      </c>
      <c r="AR96" s="125"/>
      <c r="AS96" s="126">
        <v>0</v>
      </c>
      <c r="AT96" s="127">
        <f>ROUND(SUM(AV96:AW96),2)</f>
        <v>0</v>
      </c>
      <c r="AU96" s="128">
        <f>'02 - Zpevněné plochy a mo...'!P121</f>
        <v>0</v>
      </c>
      <c r="AV96" s="127">
        <f>'02 - Zpevněné plochy a mo...'!J33</f>
        <v>0</v>
      </c>
      <c r="AW96" s="127">
        <f>'02 - Zpevněné plochy a mo...'!J34</f>
        <v>0</v>
      </c>
      <c r="AX96" s="127">
        <f>'02 - Zpevněné plochy a mo...'!J35</f>
        <v>0</v>
      </c>
      <c r="AY96" s="127">
        <f>'02 - Zpevněné plochy a mo...'!J36</f>
        <v>0</v>
      </c>
      <c r="AZ96" s="127">
        <f>'02 - Zpevněné plochy a mo...'!F33</f>
        <v>0</v>
      </c>
      <c r="BA96" s="127">
        <f>'02 - Zpevněné plochy a mo...'!F34</f>
        <v>0</v>
      </c>
      <c r="BB96" s="127">
        <f>'02 - Zpevněné plochy a mo...'!F35</f>
        <v>0</v>
      </c>
      <c r="BC96" s="127">
        <f>'02 - Zpevněné plochy a mo...'!F36</f>
        <v>0</v>
      </c>
      <c r="BD96" s="129">
        <f>'02 - Zpevněné plochy a mo...'!F37</f>
        <v>0</v>
      </c>
      <c r="BE96" s="7"/>
      <c r="BT96" s="130" t="s">
        <v>83</v>
      </c>
      <c r="BV96" s="130" t="s">
        <v>77</v>
      </c>
      <c r="BW96" s="130" t="s">
        <v>88</v>
      </c>
      <c r="BX96" s="130" t="s">
        <v>5</v>
      </c>
      <c r="CL96" s="130" t="s">
        <v>1</v>
      </c>
      <c r="CM96" s="130" t="s">
        <v>85</v>
      </c>
    </row>
    <row r="97" s="7" customFormat="1" ht="24.75" customHeight="1">
      <c r="A97" s="118" t="s">
        <v>79</v>
      </c>
      <c r="B97" s="119"/>
      <c r="C97" s="120"/>
      <c r="D97" s="121" t="s">
        <v>89</v>
      </c>
      <c r="E97" s="121"/>
      <c r="F97" s="121"/>
      <c r="G97" s="121"/>
      <c r="H97" s="121"/>
      <c r="I97" s="122"/>
      <c r="J97" s="121" t="s">
        <v>90</v>
      </c>
      <c r="K97" s="121"/>
      <c r="L97" s="121"/>
      <c r="M97" s="121"/>
      <c r="N97" s="121"/>
      <c r="O97" s="121"/>
      <c r="P97" s="121"/>
      <c r="Q97" s="121"/>
      <c r="R97" s="121"/>
      <c r="S97" s="121"/>
      <c r="T97" s="121"/>
      <c r="U97" s="121"/>
      <c r="V97" s="121"/>
      <c r="W97" s="121"/>
      <c r="X97" s="121"/>
      <c r="Y97" s="121"/>
      <c r="Z97" s="121"/>
      <c r="AA97" s="121"/>
      <c r="AB97" s="121"/>
      <c r="AC97" s="121"/>
      <c r="AD97" s="121"/>
      <c r="AE97" s="121"/>
      <c r="AF97" s="121"/>
      <c r="AG97" s="123">
        <f>'VN a ON - Vedlejší a osta...'!J30</f>
        <v>0</v>
      </c>
      <c r="AH97" s="122"/>
      <c r="AI97" s="122"/>
      <c r="AJ97" s="122"/>
      <c r="AK97" s="122"/>
      <c r="AL97" s="122"/>
      <c r="AM97" s="122"/>
      <c r="AN97" s="123">
        <f>SUM(AG97,AT97)</f>
        <v>0</v>
      </c>
      <c r="AO97" s="122"/>
      <c r="AP97" s="122"/>
      <c r="AQ97" s="124" t="s">
        <v>82</v>
      </c>
      <c r="AR97" s="125"/>
      <c r="AS97" s="131">
        <v>0</v>
      </c>
      <c r="AT97" s="132">
        <f>ROUND(SUM(AV97:AW97),2)</f>
        <v>0</v>
      </c>
      <c r="AU97" s="133">
        <f>'VN a ON - Vedlejší a osta...'!P120</f>
        <v>0</v>
      </c>
      <c r="AV97" s="132">
        <f>'VN a ON - Vedlejší a osta...'!J33</f>
        <v>0</v>
      </c>
      <c r="AW97" s="132">
        <f>'VN a ON - Vedlejší a osta...'!J34</f>
        <v>0</v>
      </c>
      <c r="AX97" s="132">
        <f>'VN a ON - Vedlejší a osta...'!J35</f>
        <v>0</v>
      </c>
      <c r="AY97" s="132">
        <f>'VN a ON - Vedlejší a osta...'!J36</f>
        <v>0</v>
      </c>
      <c r="AZ97" s="132">
        <f>'VN a ON - Vedlejší a osta...'!F33</f>
        <v>0</v>
      </c>
      <c r="BA97" s="132">
        <f>'VN a ON - Vedlejší a osta...'!F34</f>
        <v>0</v>
      </c>
      <c r="BB97" s="132">
        <f>'VN a ON - Vedlejší a osta...'!F35</f>
        <v>0</v>
      </c>
      <c r="BC97" s="132">
        <f>'VN a ON - Vedlejší a osta...'!F36</f>
        <v>0</v>
      </c>
      <c r="BD97" s="134">
        <f>'VN a ON - Vedlejší a osta...'!F37</f>
        <v>0</v>
      </c>
      <c r="BE97" s="7"/>
      <c r="BT97" s="130" t="s">
        <v>83</v>
      </c>
      <c r="BV97" s="130" t="s">
        <v>77</v>
      </c>
      <c r="BW97" s="130" t="s">
        <v>91</v>
      </c>
      <c r="BX97" s="130" t="s">
        <v>5</v>
      </c>
      <c r="CL97" s="130" t="s">
        <v>1</v>
      </c>
      <c r="CM97" s="130" t="s">
        <v>85</v>
      </c>
    </row>
    <row r="98" s="2" customFormat="1" ht="30" customHeight="1">
      <c r="A98" s="37"/>
      <c r="B98" s="38"/>
      <c r="C98" s="39"/>
      <c r="D98" s="39"/>
      <c r="E98" s="39"/>
      <c r="F98" s="39"/>
      <c r="G98" s="39"/>
      <c r="H98" s="39"/>
      <c r="I98" s="39"/>
      <c r="J98" s="39"/>
      <c r="K98" s="39"/>
      <c r="L98" s="39"/>
      <c r="M98" s="39"/>
      <c r="N98" s="39"/>
      <c r="O98" s="39"/>
      <c r="P98" s="39"/>
      <c r="Q98" s="39"/>
      <c r="R98" s="39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F98" s="39"/>
      <c r="AG98" s="39"/>
      <c r="AH98" s="39"/>
      <c r="AI98" s="39"/>
      <c r="AJ98" s="39"/>
      <c r="AK98" s="39"/>
      <c r="AL98" s="39"/>
      <c r="AM98" s="39"/>
      <c r="AN98" s="39"/>
      <c r="AO98" s="39"/>
      <c r="AP98" s="39"/>
      <c r="AQ98" s="39"/>
      <c r="AR98" s="43"/>
      <c r="AS98" s="37"/>
      <c r="AT98" s="37"/>
      <c r="AU98" s="37"/>
      <c r="AV98" s="37"/>
      <c r="AW98" s="37"/>
      <c r="AX98" s="37"/>
      <c r="AY98" s="37"/>
      <c r="AZ98" s="37"/>
      <c r="BA98" s="37"/>
      <c r="BB98" s="37"/>
      <c r="BC98" s="37"/>
      <c r="BD98" s="37"/>
      <c r="BE98" s="37"/>
    </row>
    <row r="99" s="2" customFormat="1" ht="6.96" customHeight="1">
      <c r="A99" s="37"/>
      <c r="B99" s="65"/>
      <c r="C99" s="66"/>
      <c r="D99" s="66"/>
      <c r="E99" s="66"/>
      <c r="F99" s="66"/>
      <c r="G99" s="66"/>
      <c r="H99" s="66"/>
      <c r="I99" s="66"/>
      <c r="J99" s="66"/>
      <c r="K99" s="66"/>
      <c r="L99" s="66"/>
      <c r="M99" s="66"/>
      <c r="N99" s="66"/>
      <c r="O99" s="66"/>
      <c r="P99" s="66"/>
      <c r="Q99" s="66"/>
      <c r="R99" s="66"/>
      <c r="S99" s="66"/>
      <c r="T99" s="66"/>
      <c r="U99" s="66"/>
      <c r="V99" s="66"/>
      <c r="W99" s="66"/>
      <c r="X99" s="66"/>
      <c r="Y99" s="66"/>
      <c r="Z99" s="66"/>
      <c r="AA99" s="66"/>
      <c r="AB99" s="66"/>
      <c r="AC99" s="66"/>
      <c r="AD99" s="66"/>
      <c r="AE99" s="66"/>
      <c r="AF99" s="66"/>
      <c r="AG99" s="66"/>
      <c r="AH99" s="66"/>
      <c r="AI99" s="66"/>
      <c r="AJ99" s="66"/>
      <c r="AK99" s="66"/>
      <c r="AL99" s="66"/>
      <c r="AM99" s="66"/>
      <c r="AN99" s="66"/>
      <c r="AO99" s="66"/>
      <c r="AP99" s="66"/>
      <c r="AQ99" s="66"/>
      <c r="AR99" s="43"/>
      <c r="AS99" s="37"/>
      <c r="AT99" s="37"/>
      <c r="AU99" s="37"/>
      <c r="AV99" s="37"/>
      <c r="AW99" s="37"/>
      <c r="AX99" s="37"/>
      <c r="AY99" s="37"/>
      <c r="AZ99" s="37"/>
      <c r="BA99" s="37"/>
      <c r="BB99" s="37"/>
      <c r="BC99" s="37"/>
      <c r="BD99" s="37"/>
      <c r="BE99" s="37"/>
    </row>
  </sheetData>
  <sheetProtection sheet="1" formatColumns="0" formatRows="0" objects="1" scenarios="1" spinCount="100000" saltValue="EtRN46KPGQLGH1vM+XPqvofy0hKkH7a6B+SS0lcp6EK6XlFCxNubVt4kAwqsD+lWEXumrCuhAT3/h8/Dere5Vg==" hashValue="IMVzs1sH3qvbA+Znma2fdLyxoyWzqC6zRKr2KZFPv+W3LDhh3rFyAsNu2cbxGoFkc2tx53l9Xr/kTM7tQq0U0w==" algorithmName="SHA-512" password="CC35"/>
  <mergeCells count="50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01 - Zpevněné plochy a mo...'!C2" display="/"/>
    <hyperlink ref="A96" location="'02 - Zpevněné plochy a mo...'!C2" display="/"/>
    <hyperlink ref="A97" location="'VN a ON - Vedlejší a osta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84</v>
      </c>
      <c r="AZ2" s="135" t="s">
        <v>92</v>
      </c>
      <c r="BA2" s="135" t="s">
        <v>1</v>
      </c>
      <c r="BB2" s="135" t="s">
        <v>1</v>
      </c>
      <c r="BC2" s="135" t="s">
        <v>93</v>
      </c>
      <c r="BD2" s="135" t="s">
        <v>85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19"/>
      <c r="AT3" s="16" t="s">
        <v>85</v>
      </c>
      <c r="AZ3" s="135" t="s">
        <v>94</v>
      </c>
      <c r="BA3" s="135" t="s">
        <v>1</v>
      </c>
      <c r="BB3" s="135" t="s">
        <v>1</v>
      </c>
      <c r="BC3" s="135" t="s">
        <v>95</v>
      </c>
      <c r="BD3" s="135" t="s">
        <v>85</v>
      </c>
    </row>
    <row r="4" s="1" customFormat="1" ht="24.96" customHeight="1">
      <c r="B4" s="19"/>
      <c r="D4" s="138" t="s">
        <v>96</v>
      </c>
      <c r="L4" s="19"/>
      <c r="M4" s="139" t="s">
        <v>10</v>
      </c>
      <c r="AT4" s="16" t="s">
        <v>4</v>
      </c>
      <c r="AZ4" s="135" t="s">
        <v>97</v>
      </c>
      <c r="BA4" s="135" t="s">
        <v>1</v>
      </c>
      <c r="BB4" s="135" t="s">
        <v>1</v>
      </c>
      <c r="BC4" s="135" t="s">
        <v>93</v>
      </c>
      <c r="BD4" s="135" t="s">
        <v>85</v>
      </c>
    </row>
    <row r="5" s="1" customFormat="1" ht="6.96" customHeight="1">
      <c r="B5" s="19"/>
      <c r="L5" s="19"/>
    </row>
    <row r="6" s="1" customFormat="1" ht="12" customHeight="1">
      <c r="B6" s="19"/>
      <c r="D6" s="140" t="s">
        <v>16</v>
      </c>
      <c r="L6" s="19"/>
    </row>
    <row r="7" s="1" customFormat="1" ht="16.5" customHeight="1">
      <c r="B7" s="19"/>
      <c r="E7" s="141" t="str">
        <f>'Rekapitulace stavby'!K6</f>
        <v>Revitalizace zeleně v Holešově - 2.etapa</v>
      </c>
      <c r="F7" s="140"/>
      <c r="G7" s="140"/>
      <c r="H7" s="140"/>
      <c r="L7" s="19"/>
    </row>
    <row r="8" s="2" customFormat="1" ht="12" customHeight="1">
      <c r="A8" s="37"/>
      <c r="B8" s="43"/>
      <c r="C8" s="37"/>
      <c r="D8" s="140" t="s">
        <v>98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2" t="s">
        <v>99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40" t="s">
        <v>18</v>
      </c>
      <c r="E11" s="37"/>
      <c r="F11" s="143" t="s">
        <v>1</v>
      </c>
      <c r="G11" s="37"/>
      <c r="H11" s="37"/>
      <c r="I11" s="140" t="s">
        <v>19</v>
      </c>
      <c r="J11" s="143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0" t="s">
        <v>20</v>
      </c>
      <c r="E12" s="37"/>
      <c r="F12" s="143" t="s">
        <v>21</v>
      </c>
      <c r="G12" s="37"/>
      <c r="H12" s="37"/>
      <c r="I12" s="140" t="s">
        <v>22</v>
      </c>
      <c r="J12" s="144" t="str">
        <f>'Rekapitulace stavby'!AN8</f>
        <v>22. 1. 2024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0" t="s">
        <v>24</v>
      </c>
      <c r="E14" s="37"/>
      <c r="F14" s="37"/>
      <c r="G14" s="37"/>
      <c r="H14" s="37"/>
      <c r="I14" s="140" t="s">
        <v>25</v>
      </c>
      <c r="J14" s="143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3" t="s">
        <v>26</v>
      </c>
      <c r="F15" s="37"/>
      <c r="G15" s="37"/>
      <c r="H15" s="37"/>
      <c r="I15" s="140" t="s">
        <v>27</v>
      </c>
      <c r="J15" s="143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40" t="s">
        <v>28</v>
      </c>
      <c r="E17" s="37"/>
      <c r="F17" s="37"/>
      <c r="G17" s="37"/>
      <c r="H17" s="37"/>
      <c r="I17" s="140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3"/>
      <c r="G18" s="143"/>
      <c r="H18" s="143"/>
      <c r="I18" s="140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40" t="s">
        <v>30</v>
      </c>
      <c r="E20" s="37"/>
      <c r="F20" s="37"/>
      <c r="G20" s="37"/>
      <c r="H20" s="37"/>
      <c r="I20" s="140" t="s">
        <v>25</v>
      </c>
      <c r="J20" s="143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3" t="s">
        <v>31</v>
      </c>
      <c r="F21" s="37"/>
      <c r="G21" s="37"/>
      <c r="H21" s="37"/>
      <c r="I21" s="140" t="s">
        <v>27</v>
      </c>
      <c r="J21" s="143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40" t="s">
        <v>33</v>
      </c>
      <c r="E23" s="37"/>
      <c r="F23" s="37"/>
      <c r="G23" s="37"/>
      <c r="H23" s="37"/>
      <c r="I23" s="140" t="s">
        <v>25</v>
      </c>
      <c r="J23" s="143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3" t="s">
        <v>31</v>
      </c>
      <c r="F24" s="37"/>
      <c r="G24" s="37"/>
      <c r="H24" s="37"/>
      <c r="I24" s="140" t="s">
        <v>27</v>
      </c>
      <c r="J24" s="143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40" t="s">
        <v>34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9"/>
      <c r="E29" s="149"/>
      <c r="F29" s="149"/>
      <c r="G29" s="149"/>
      <c r="H29" s="149"/>
      <c r="I29" s="149"/>
      <c r="J29" s="149"/>
      <c r="K29" s="149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50" t="s">
        <v>35</v>
      </c>
      <c r="E30" s="37"/>
      <c r="F30" s="37"/>
      <c r="G30" s="37"/>
      <c r="H30" s="37"/>
      <c r="I30" s="37"/>
      <c r="J30" s="151">
        <f>ROUND(J121,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9"/>
      <c r="E31" s="149"/>
      <c r="F31" s="149"/>
      <c r="G31" s="149"/>
      <c r="H31" s="149"/>
      <c r="I31" s="149"/>
      <c r="J31" s="149"/>
      <c r="K31" s="149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2" t="s">
        <v>37</v>
      </c>
      <c r="G32" s="37"/>
      <c r="H32" s="37"/>
      <c r="I32" s="152" t="s">
        <v>36</v>
      </c>
      <c r="J32" s="152" t="s">
        <v>38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3" t="s">
        <v>39</v>
      </c>
      <c r="E33" s="140" t="s">
        <v>40</v>
      </c>
      <c r="F33" s="154">
        <f>ROUND((SUM(BE121:BE166)),  2)</f>
        <v>0</v>
      </c>
      <c r="G33" s="37"/>
      <c r="H33" s="37"/>
      <c r="I33" s="155">
        <v>0.20999999999999999</v>
      </c>
      <c r="J33" s="154">
        <f>ROUND(((SUM(BE121:BE166))*I33),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40" t="s">
        <v>41</v>
      </c>
      <c r="F34" s="154">
        <f>ROUND((SUM(BF121:BF166)),  2)</f>
        <v>0</v>
      </c>
      <c r="G34" s="37"/>
      <c r="H34" s="37"/>
      <c r="I34" s="155">
        <v>0.12</v>
      </c>
      <c r="J34" s="154">
        <f>ROUND(((SUM(BF121:BF166))*I34),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0" t="s">
        <v>42</v>
      </c>
      <c r="F35" s="154">
        <f>ROUND((SUM(BG121:BG166)),  2)</f>
        <v>0</v>
      </c>
      <c r="G35" s="37"/>
      <c r="H35" s="37"/>
      <c r="I35" s="155">
        <v>0.20999999999999999</v>
      </c>
      <c r="J35" s="154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0" t="s">
        <v>43</v>
      </c>
      <c r="F36" s="154">
        <f>ROUND((SUM(BH121:BH166)),  2)</f>
        <v>0</v>
      </c>
      <c r="G36" s="37"/>
      <c r="H36" s="37"/>
      <c r="I36" s="155">
        <v>0.12</v>
      </c>
      <c r="J36" s="154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0" t="s">
        <v>44</v>
      </c>
      <c r="F37" s="154">
        <f>ROUND((SUM(BI121:BI166)),  2)</f>
        <v>0</v>
      </c>
      <c r="G37" s="37"/>
      <c r="H37" s="37"/>
      <c r="I37" s="155">
        <v>0</v>
      </c>
      <c r="J37" s="154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58"/>
      <c r="J39" s="161">
        <f>SUM(J30:J37)</f>
        <v>0</v>
      </c>
      <c r="K39" s="162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3" t="s">
        <v>48</v>
      </c>
      <c r="E50" s="164"/>
      <c r="F50" s="164"/>
      <c r="G50" s="163" t="s">
        <v>49</v>
      </c>
      <c r="H50" s="164"/>
      <c r="I50" s="164"/>
      <c r="J50" s="164"/>
      <c r="K50" s="164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5" t="s">
        <v>50</v>
      </c>
      <c r="E61" s="166"/>
      <c r="F61" s="167" t="s">
        <v>51</v>
      </c>
      <c r="G61" s="165" t="s">
        <v>50</v>
      </c>
      <c r="H61" s="166"/>
      <c r="I61" s="166"/>
      <c r="J61" s="168" t="s">
        <v>51</v>
      </c>
      <c r="K61" s="166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3" t="s">
        <v>52</v>
      </c>
      <c r="E65" s="169"/>
      <c r="F65" s="169"/>
      <c r="G65" s="163" t="s">
        <v>53</v>
      </c>
      <c r="H65" s="169"/>
      <c r="I65" s="169"/>
      <c r="J65" s="169"/>
      <c r="K65" s="169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5" t="s">
        <v>50</v>
      </c>
      <c r="E76" s="166"/>
      <c r="F76" s="167" t="s">
        <v>51</v>
      </c>
      <c r="G76" s="165" t="s">
        <v>50</v>
      </c>
      <c r="H76" s="166"/>
      <c r="I76" s="166"/>
      <c r="J76" s="168" t="s">
        <v>51</v>
      </c>
      <c r="K76" s="166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100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4" t="str">
        <f>E7</f>
        <v>Revitalizace zeleně v Holešově - 2.etapa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98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01 - Zpevněné plochy a mobiliář - lokalita 9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k.ú. Holešov, Dobrotice</v>
      </c>
      <c r="G89" s="39"/>
      <c r="H89" s="39"/>
      <c r="I89" s="31" t="s">
        <v>22</v>
      </c>
      <c r="J89" s="78" t="str">
        <f>IF(J12="","",J12)</f>
        <v>22. 1. 2024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Město Holešov</v>
      </c>
      <c r="G91" s="39"/>
      <c r="H91" s="39"/>
      <c r="I91" s="31" t="s">
        <v>30</v>
      </c>
      <c r="J91" s="35" t="str">
        <f>E21</f>
        <v>Ing. Alena Vránová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33</v>
      </c>
      <c r="J92" s="35" t="str">
        <f>E24</f>
        <v>Ing. Alena Vránová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5" t="s">
        <v>101</v>
      </c>
      <c r="D94" s="176"/>
      <c r="E94" s="176"/>
      <c r="F94" s="176"/>
      <c r="G94" s="176"/>
      <c r="H94" s="176"/>
      <c r="I94" s="176"/>
      <c r="J94" s="177" t="s">
        <v>102</v>
      </c>
      <c r="K94" s="176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8" t="s">
        <v>103</v>
      </c>
      <c r="D96" s="39"/>
      <c r="E96" s="39"/>
      <c r="F96" s="39"/>
      <c r="G96" s="39"/>
      <c r="H96" s="39"/>
      <c r="I96" s="39"/>
      <c r="J96" s="109">
        <f>J121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104</v>
      </c>
    </row>
    <row r="97" s="9" customFormat="1" ht="24.96" customHeight="1">
      <c r="A97" s="9"/>
      <c r="B97" s="179"/>
      <c r="C97" s="180"/>
      <c r="D97" s="181" t="s">
        <v>105</v>
      </c>
      <c r="E97" s="182"/>
      <c r="F97" s="182"/>
      <c r="G97" s="182"/>
      <c r="H97" s="182"/>
      <c r="I97" s="182"/>
      <c r="J97" s="183">
        <f>J122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106</v>
      </c>
      <c r="E98" s="188"/>
      <c r="F98" s="188"/>
      <c r="G98" s="188"/>
      <c r="H98" s="188"/>
      <c r="I98" s="188"/>
      <c r="J98" s="189">
        <f>J123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107</v>
      </c>
      <c r="E99" s="188"/>
      <c r="F99" s="188"/>
      <c r="G99" s="188"/>
      <c r="H99" s="188"/>
      <c r="I99" s="188"/>
      <c r="J99" s="189">
        <f>J151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108</v>
      </c>
      <c r="E100" s="188"/>
      <c r="F100" s="188"/>
      <c r="G100" s="188"/>
      <c r="H100" s="188"/>
      <c r="I100" s="188"/>
      <c r="J100" s="189">
        <f>J156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109</v>
      </c>
      <c r="E101" s="188"/>
      <c r="F101" s="188"/>
      <c r="G101" s="188"/>
      <c r="H101" s="188"/>
      <c r="I101" s="188"/>
      <c r="J101" s="189">
        <f>J165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7"/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s="2" customFormat="1" ht="6.96" customHeight="1">
      <c r="A103" s="37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7" s="2" customFormat="1" ht="6.96" customHeight="1">
      <c r="A107" s="37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4.96" customHeight="1">
      <c r="A108" s="37"/>
      <c r="B108" s="38"/>
      <c r="C108" s="22" t="s">
        <v>110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16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9"/>
      <c r="D111" s="39"/>
      <c r="E111" s="174" t="str">
        <f>E7</f>
        <v>Revitalizace zeleně v Holešově - 2.etapa</v>
      </c>
      <c r="F111" s="31"/>
      <c r="G111" s="31"/>
      <c r="H111" s="31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98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9"/>
      <c r="D113" s="39"/>
      <c r="E113" s="75" t="str">
        <f>E9</f>
        <v>01 - Zpevněné plochy a mobiliář - lokalita 9</v>
      </c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20</v>
      </c>
      <c r="D115" s="39"/>
      <c r="E115" s="39"/>
      <c r="F115" s="26" t="str">
        <f>F12</f>
        <v>k.ú. Holešov, Dobrotice</v>
      </c>
      <c r="G115" s="39"/>
      <c r="H115" s="39"/>
      <c r="I115" s="31" t="s">
        <v>22</v>
      </c>
      <c r="J115" s="78" t="str">
        <f>IF(J12="","",J12)</f>
        <v>22. 1. 2024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24</v>
      </c>
      <c r="D117" s="39"/>
      <c r="E117" s="39"/>
      <c r="F117" s="26" t="str">
        <f>E15</f>
        <v>Město Holešov</v>
      </c>
      <c r="G117" s="39"/>
      <c r="H117" s="39"/>
      <c r="I117" s="31" t="s">
        <v>30</v>
      </c>
      <c r="J117" s="35" t="str">
        <f>E21</f>
        <v>Ing. Alena Vránová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28</v>
      </c>
      <c r="D118" s="39"/>
      <c r="E118" s="39"/>
      <c r="F118" s="26" t="str">
        <f>IF(E18="","",E18)</f>
        <v>Vyplň údaj</v>
      </c>
      <c r="G118" s="39"/>
      <c r="H118" s="39"/>
      <c r="I118" s="31" t="s">
        <v>33</v>
      </c>
      <c r="J118" s="35" t="str">
        <f>E24</f>
        <v>Ing. Alena Vránová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0.32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11" customFormat="1" ht="29.28" customHeight="1">
      <c r="A120" s="191"/>
      <c r="B120" s="192"/>
      <c r="C120" s="193" t="s">
        <v>111</v>
      </c>
      <c r="D120" s="194" t="s">
        <v>60</v>
      </c>
      <c r="E120" s="194" t="s">
        <v>56</v>
      </c>
      <c r="F120" s="194" t="s">
        <v>57</v>
      </c>
      <c r="G120" s="194" t="s">
        <v>112</v>
      </c>
      <c r="H120" s="194" t="s">
        <v>113</v>
      </c>
      <c r="I120" s="194" t="s">
        <v>114</v>
      </c>
      <c r="J120" s="195" t="s">
        <v>102</v>
      </c>
      <c r="K120" s="196" t="s">
        <v>115</v>
      </c>
      <c r="L120" s="197"/>
      <c r="M120" s="99" t="s">
        <v>1</v>
      </c>
      <c r="N120" s="100" t="s">
        <v>39</v>
      </c>
      <c r="O120" s="100" t="s">
        <v>116</v>
      </c>
      <c r="P120" s="100" t="s">
        <v>117</v>
      </c>
      <c r="Q120" s="100" t="s">
        <v>118</v>
      </c>
      <c r="R120" s="100" t="s">
        <v>119</v>
      </c>
      <c r="S120" s="100" t="s">
        <v>120</v>
      </c>
      <c r="T120" s="101" t="s">
        <v>121</v>
      </c>
      <c r="U120" s="191"/>
      <c r="V120" s="191"/>
      <c r="W120" s="191"/>
      <c r="X120" s="191"/>
      <c r="Y120" s="191"/>
      <c r="Z120" s="191"/>
      <c r="AA120" s="191"/>
      <c r="AB120" s="191"/>
      <c r="AC120" s="191"/>
      <c r="AD120" s="191"/>
      <c r="AE120" s="191"/>
    </row>
    <row r="121" s="2" customFormat="1" ht="22.8" customHeight="1">
      <c r="A121" s="37"/>
      <c r="B121" s="38"/>
      <c r="C121" s="106" t="s">
        <v>122</v>
      </c>
      <c r="D121" s="39"/>
      <c r="E121" s="39"/>
      <c r="F121" s="39"/>
      <c r="G121" s="39"/>
      <c r="H121" s="39"/>
      <c r="I121" s="39"/>
      <c r="J121" s="198">
        <f>BK121</f>
        <v>0</v>
      </c>
      <c r="K121" s="39"/>
      <c r="L121" s="43"/>
      <c r="M121" s="102"/>
      <c r="N121" s="199"/>
      <c r="O121" s="103"/>
      <c r="P121" s="200">
        <f>P122</f>
        <v>0</v>
      </c>
      <c r="Q121" s="103"/>
      <c r="R121" s="200">
        <f>R122</f>
        <v>5.7109999999999994</v>
      </c>
      <c r="S121" s="103"/>
      <c r="T121" s="201">
        <f>T122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74</v>
      </c>
      <c r="AU121" s="16" t="s">
        <v>104</v>
      </c>
      <c r="BK121" s="202">
        <f>BK122</f>
        <v>0</v>
      </c>
    </row>
    <row r="122" s="12" customFormat="1" ht="25.92" customHeight="1">
      <c r="A122" s="12"/>
      <c r="B122" s="203"/>
      <c r="C122" s="204"/>
      <c r="D122" s="205" t="s">
        <v>74</v>
      </c>
      <c r="E122" s="206" t="s">
        <v>123</v>
      </c>
      <c r="F122" s="206" t="s">
        <v>124</v>
      </c>
      <c r="G122" s="204"/>
      <c r="H122" s="204"/>
      <c r="I122" s="207"/>
      <c r="J122" s="208">
        <f>BK122</f>
        <v>0</v>
      </c>
      <c r="K122" s="204"/>
      <c r="L122" s="209"/>
      <c r="M122" s="210"/>
      <c r="N122" s="211"/>
      <c r="O122" s="211"/>
      <c r="P122" s="212">
        <f>P123+P151+P156+P165</f>
        <v>0</v>
      </c>
      <c r="Q122" s="211"/>
      <c r="R122" s="212">
        <f>R123+R151+R156+R165</f>
        <v>5.7109999999999994</v>
      </c>
      <c r="S122" s="211"/>
      <c r="T122" s="213">
        <f>T123+T151+T156+T165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4" t="s">
        <v>83</v>
      </c>
      <c r="AT122" s="215" t="s">
        <v>74</v>
      </c>
      <c r="AU122" s="215" t="s">
        <v>75</v>
      </c>
      <c r="AY122" s="214" t="s">
        <v>125</v>
      </c>
      <c r="BK122" s="216">
        <f>BK123+BK151+BK156+BK165</f>
        <v>0</v>
      </c>
    </row>
    <row r="123" s="12" customFormat="1" ht="22.8" customHeight="1">
      <c r="A123" s="12"/>
      <c r="B123" s="203"/>
      <c r="C123" s="204"/>
      <c r="D123" s="205" t="s">
        <v>74</v>
      </c>
      <c r="E123" s="217" t="s">
        <v>83</v>
      </c>
      <c r="F123" s="217" t="s">
        <v>126</v>
      </c>
      <c r="G123" s="204"/>
      <c r="H123" s="204"/>
      <c r="I123" s="207"/>
      <c r="J123" s="218">
        <f>BK123</f>
        <v>0</v>
      </c>
      <c r="K123" s="204"/>
      <c r="L123" s="209"/>
      <c r="M123" s="210"/>
      <c r="N123" s="211"/>
      <c r="O123" s="211"/>
      <c r="P123" s="212">
        <f>SUM(P124:P150)</f>
        <v>0</v>
      </c>
      <c r="Q123" s="211"/>
      <c r="R123" s="212">
        <f>SUM(R124:R150)</f>
        <v>0</v>
      </c>
      <c r="S123" s="211"/>
      <c r="T123" s="213">
        <f>SUM(T124:T150)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4" t="s">
        <v>83</v>
      </c>
      <c r="AT123" s="215" t="s">
        <v>74</v>
      </c>
      <c r="AU123" s="215" t="s">
        <v>83</v>
      </c>
      <c r="AY123" s="214" t="s">
        <v>125</v>
      </c>
      <c r="BK123" s="216">
        <f>SUM(BK124:BK150)</f>
        <v>0</v>
      </c>
    </row>
    <row r="124" s="2" customFormat="1" ht="16.5" customHeight="1">
      <c r="A124" s="37"/>
      <c r="B124" s="38"/>
      <c r="C124" s="219" t="s">
        <v>83</v>
      </c>
      <c r="D124" s="219" t="s">
        <v>127</v>
      </c>
      <c r="E124" s="220" t="s">
        <v>128</v>
      </c>
      <c r="F124" s="221" t="s">
        <v>129</v>
      </c>
      <c r="G124" s="222" t="s">
        <v>130</v>
      </c>
      <c r="H124" s="223">
        <v>38</v>
      </c>
      <c r="I124" s="224"/>
      <c r="J124" s="225">
        <f>ROUND(I124*H124,2)</f>
        <v>0</v>
      </c>
      <c r="K124" s="226"/>
      <c r="L124" s="43"/>
      <c r="M124" s="227" t="s">
        <v>1</v>
      </c>
      <c r="N124" s="228" t="s">
        <v>40</v>
      </c>
      <c r="O124" s="90"/>
      <c r="P124" s="229">
        <f>O124*H124</f>
        <v>0</v>
      </c>
      <c r="Q124" s="229">
        <v>0</v>
      </c>
      <c r="R124" s="229">
        <f>Q124*H124</f>
        <v>0</v>
      </c>
      <c r="S124" s="229">
        <v>0</v>
      </c>
      <c r="T124" s="230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31" t="s">
        <v>131</v>
      </c>
      <c r="AT124" s="231" t="s">
        <v>127</v>
      </c>
      <c r="AU124" s="231" t="s">
        <v>85</v>
      </c>
      <c r="AY124" s="16" t="s">
        <v>125</v>
      </c>
      <c r="BE124" s="232">
        <f>IF(N124="základní",J124,0)</f>
        <v>0</v>
      </c>
      <c r="BF124" s="232">
        <f>IF(N124="snížená",J124,0)</f>
        <v>0</v>
      </c>
      <c r="BG124" s="232">
        <f>IF(N124="zákl. přenesená",J124,0)</f>
        <v>0</v>
      </c>
      <c r="BH124" s="232">
        <f>IF(N124="sníž. přenesená",J124,0)</f>
        <v>0</v>
      </c>
      <c r="BI124" s="232">
        <f>IF(N124="nulová",J124,0)</f>
        <v>0</v>
      </c>
      <c r="BJ124" s="16" t="s">
        <v>83</v>
      </c>
      <c r="BK124" s="232">
        <f>ROUND(I124*H124,2)</f>
        <v>0</v>
      </c>
      <c r="BL124" s="16" t="s">
        <v>131</v>
      </c>
      <c r="BM124" s="231" t="s">
        <v>132</v>
      </c>
    </row>
    <row r="125" s="13" customFormat="1">
      <c r="A125" s="13"/>
      <c r="B125" s="233"/>
      <c r="C125" s="234"/>
      <c r="D125" s="235" t="s">
        <v>133</v>
      </c>
      <c r="E125" s="236" t="s">
        <v>94</v>
      </c>
      <c r="F125" s="237" t="s">
        <v>95</v>
      </c>
      <c r="G125" s="234"/>
      <c r="H125" s="238">
        <v>38</v>
      </c>
      <c r="I125" s="239"/>
      <c r="J125" s="234"/>
      <c r="K125" s="234"/>
      <c r="L125" s="240"/>
      <c r="M125" s="241"/>
      <c r="N125" s="242"/>
      <c r="O125" s="242"/>
      <c r="P125" s="242"/>
      <c r="Q125" s="242"/>
      <c r="R125" s="242"/>
      <c r="S125" s="242"/>
      <c r="T125" s="24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4" t="s">
        <v>133</v>
      </c>
      <c r="AU125" s="244" t="s">
        <v>85</v>
      </c>
      <c r="AV125" s="13" t="s">
        <v>85</v>
      </c>
      <c r="AW125" s="13" t="s">
        <v>32</v>
      </c>
      <c r="AX125" s="13" t="s">
        <v>83</v>
      </c>
      <c r="AY125" s="244" t="s">
        <v>125</v>
      </c>
    </row>
    <row r="126" s="2" customFormat="1" ht="24.15" customHeight="1">
      <c r="A126" s="37"/>
      <c r="B126" s="38"/>
      <c r="C126" s="219" t="s">
        <v>85</v>
      </c>
      <c r="D126" s="219" t="s">
        <v>127</v>
      </c>
      <c r="E126" s="220" t="s">
        <v>134</v>
      </c>
      <c r="F126" s="221" t="s">
        <v>135</v>
      </c>
      <c r="G126" s="222" t="s">
        <v>136</v>
      </c>
      <c r="H126" s="223">
        <v>7.5999999999999996</v>
      </c>
      <c r="I126" s="224"/>
      <c r="J126" s="225">
        <f>ROUND(I126*H126,2)</f>
        <v>0</v>
      </c>
      <c r="K126" s="226"/>
      <c r="L126" s="43"/>
      <c r="M126" s="227" t="s">
        <v>1</v>
      </c>
      <c r="N126" s="228" t="s">
        <v>40</v>
      </c>
      <c r="O126" s="90"/>
      <c r="P126" s="229">
        <f>O126*H126</f>
        <v>0</v>
      </c>
      <c r="Q126" s="229">
        <v>0</v>
      </c>
      <c r="R126" s="229">
        <f>Q126*H126</f>
        <v>0</v>
      </c>
      <c r="S126" s="229">
        <v>0</v>
      </c>
      <c r="T126" s="230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31" t="s">
        <v>131</v>
      </c>
      <c r="AT126" s="231" t="s">
        <v>127</v>
      </c>
      <c r="AU126" s="231" t="s">
        <v>85</v>
      </c>
      <c r="AY126" s="16" t="s">
        <v>125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16" t="s">
        <v>83</v>
      </c>
      <c r="BK126" s="232">
        <f>ROUND(I126*H126,2)</f>
        <v>0</v>
      </c>
      <c r="BL126" s="16" t="s">
        <v>131</v>
      </c>
      <c r="BM126" s="231" t="s">
        <v>137</v>
      </c>
    </row>
    <row r="127" s="13" customFormat="1">
      <c r="A127" s="13"/>
      <c r="B127" s="233"/>
      <c r="C127" s="234"/>
      <c r="D127" s="235" t="s">
        <v>133</v>
      </c>
      <c r="E127" s="236" t="s">
        <v>1</v>
      </c>
      <c r="F127" s="237" t="s">
        <v>138</v>
      </c>
      <c r="G127" s="234"/>
      <c r="H127" s="238">
        <v>7.5999999999999996</v>
      </c>
      <c r="I127" s="239"/>
      <c r="J127" s="234"/>
      <c r="K127" s="234"/>
      <c r="L127" s="240"/>
      <c r="M127" s="241"/>
      <c r="N127" s="242"/>
      <c r="O127" s="242"/>
      <c r="P127" s="242"/>
      <c r="Q127" s="242"/>
      <c r="R127" s="242"/>
      <c r="S127" s="242"/>
      <c r="T127" s="24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4" t="s">
        <v>133</v>
      </c>
      <c r="AU127" s="244" t="s">
        <v>85</v>
      </c>
      <c r="AV127" s="13" t="s">
        <v>85</v>
      </c>
      <c r="AW127" s="13" t="s">
        <v>32</v>
      </c>
      <c r="AX127" s="13" t="s">
        <v>83</v>
      </c>
      <c r="AY127" s="244" t="s">
        <v>125</v>
      </c>
    </row>
    <row r="128" s="2" customFormat="1" ht="24.15" customHeight="1">
      <c r="A128" s="37"/>
      <c r="B128" s="38"/>
      <c r="C128" s="219" t="s">
        <v>139</v>
      </c>
      <c r="D128" s="219" t="s">
        <v>127</v>
      </c>
      <c r="E128" s="220" t="s">
        <v>140</v>
      </c>
      <c r="F128" s="221" t="s">
        <v>141</v>
      </c>
      <c r="G128" s="222" t="s">
        <v>136</v>
      </c>
      <c r="H128" s="223">
        <v>3.7999999999999998</v>
      </c>
      <c r="I128" s="224"/>
      <c r="J128" s="225">
        <f>ROUND(I128*H128,2)</f>
        <v>0</v>
      </c>
      <c r="K128" s="226"/>
      <c r="L128" s="43"/>
      <c r="M128" s="227" t="s">
        <v>1</v>
      </c>
      <c r="N128" s="228" t="s">
        <v>40</v>
      </c>
      <c r="O128" s="90"/>
      <c r="P128" s="229">
        <f>O128*H128</f>
        <v>0</v>
      </c>
      <c r="Q128" s="229">
        <v>0</v>
      </c>
      <c r="R128" s="229">
        <f>Q128*H128</f>
        <v>0</v>
      </c>
      <c r="S128" s="229">
        <v>0</v>
      </c>
      <c r="T128" s="230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1" t="s">
        <v>131</v>
      </c>
      <c r="AT128" s="231" t="s">
        <v>127</v>
      </c>
      <c r="AU128" s="231" t="s">
        <v>85</v>
      </c>
      <c r="AY128" s="16" t="s">
        <v>125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6" t="s">
        <v>83</v>
      </c>
      <c r="BK128" s="232">
        <f>ROUND(I128*H128,2)</f>
        <v>0</v>
      </c>
      <c r="BL128" s="16" t="s">
        <v>131</v>
      </c>
      <c r="BM128" s="231" t="s">
        <v>142</v>
      </c>
    </row>
    <row r="129" s="13" customFormat="1">
      <c r="A129" s="13"/>
      <c r="B129" s="233"/>
      <c r="C129" s="234"/>
      <c r="D129" s="235" t="s">
        <v>133</v>
      </c>
      <c r="E129" s="236" t="s">
        <v>1</v>
      </c>
      <c r="F129" s="237" t="s">
        <v>143</v>
      </c>
      <c r="G129" s="234"/>
      <c r="H129" s="238">
        <v>3.7999999999999998</v>
      </c>
      <c r="I129" s="239"/>
      <c r="J129" s="234"/>
      <c r="K129" s="234"/>
      <c r="L129" s="240"/>
      <c r="M129" s="241"/>
      <c r="N129" s="242"/>
      <c r="O129" s="242"/>
      <c r="P129" s="242"/>
      <c r="Q129" s="242"/>
      <c r="R129" s="242"/>
      <c r="S129" s="242"/>
      <c r="T129" s="24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4" t="s">
        <v>133</v>
      </c>
      <c r="AU129" s="244" t="s">
        <v>85</v>
      </c>
      <c r="AV129" s="13" t="s">
        <v>85</v>
      </c>
      <c r="AW129" s="13" t="s">
        <v>32</v>
      </c>
      <c r="AX129" s="13" t="s">
        <v>83</v>
      </c>
      <c r="AY129" s="244" t="s">
        <v>125</v>
      </c>
    </row>
    <row r="130" s="2" customFormat="1" ht="24.15" customHeight="1">
      <c r="A130" s="37"/>
      <c r="B130" s="38"/>
      <c r="C130" s="219" t="s">
        <v>131</v>
      </c>
      <c r="D130" s="219" t="s">
        <v>127</v>
      </c>
      <c r="E130" s="220" t="s">
        <v>144</v>
      </c>
      <c r="F130" s="221" t="s">
        <v>145</v>
      </c>
      <c r="G130" s="222" t="s">
        <v>136</v>
      </c>
      <c r="H130" s="223">
        <v>9.0800000000000001</v>
      </c>
      <c r="I130" s="224"/>
      <c r="J130" s="225">
        <f>ROUND(I130*H130,2)</f>
        <v>0</v>
      </c>
      <c r="K130" s="226"/>
      <c r="L130" s="43"/>
      <c r="M130" s="227" t="s">
        <v>1</v>
      </c>
      <c r="N130" s="228" t="s">
        <v>40</v>
      </c>
      <c r="O130" s="90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1" t="s">
        <v>131</v>
      </c>
      <c r="AT130" s="231" t="s">
        <v>127</v>
      </c>
      <c r="AU130" s="231" t="s">
        <v>85</v>
      </c>
      <c r="AY130" s="16" t="s">
        <v>125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6" t="s">
        <v>83</v>
      </c>
      <c r="BK130" s="232">
        <f>ROUND(I130*H130,2)</f>
        <v>0</v>
      </c>
      <c r="BL130" s="16" t="s">
        <v>131</v>
      </c>
      <c r="BM130" s="231" t="s">
        <v>146</v>
      </c>
    </row>
    <row r="131" s="13" customFormat="1">
      <c r="A131" s="13"/>
      <c r="B131" s="233"/>
      <c r="C131" s="234"/>
      <c r="D131" s="235" t="s">
        <v>133</v>
      </c>
      <c r="E131" s="236" t="s">
        <v>1</v>
      </c>
      <c r="F131" s="237" t="s">
        <v>147</v>
      </c>
      <c r="G131" s="234"/>
      <c r="H131" s="238">
        <v>7.4000000000000004</v>
      </c>
      <c r="I131" s="239"/>
      <c r="J131" s="234"/>
      <c r="K131" s="234"/>
      <c r="L131" s="240"/>
      <c r="M131" s="241"/>
      <c r="N131" s="242"/>
      <c r="O131" s="242"/>
      <c r="P131" s="242"/>
      <c r="Q131" s="242"/>
      <c r="R131" s="242"/>
      <c r="S131" s="242"/>
      <c r="T131" s="24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4" t="s">
        <v>133</v>
      </c>
      <c r="AU131" s="244" t="s">
        <v>85</v>
      </c>
      <c r="AV131" s="13" t="s">
        <v>85</v>
      </c>
      <c r="AW131" s="13" t="s">
        <v>32</v>
      </c>
      <c r="AX131" s="13" t="s">
        <v>75</v>
      </c>
      <c r="AY131" s="244" t="s">
        <v>125</v>
      </c>
    </row>
    <row r="132" s="13" customFormat="1">
      <c r="A132" s="13"/>
      <c r="B132" s="233"/>
      <c r="C132" s="234"/>
      <c r="D132" s="235" t="s">
        <v>133</v>
      </c>
      <c r="E132" s="236" t="s">
        <v>1</v>
      </c>
      <c r="F132" s="237" t="s">
        <v>148</v>
      </c>
      <c r="G132" s="234"/>
      <c r="H132" s="238">
        <v>1.6799999999999999</v>
      </c>
      <c r="I132" s="239"/>
      <c r="J132" s="234"/>
      <c r="K132" s="234"/>
      <c r="L132" s="240"/>
      <c r="M132" s="241"/>
      <c r="N132" s="242"/>
      <c r="O132" s="242"/>
      <c r="P132" s="242"/>
      <c r="Q132" s="242"/>
      <c r="R132" s="242"/>
      <c r="S132" s="242"/>
      <c r="T132" s="24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4" t="s">
        <v>133</v>
      </c>
      <c r="AU132" s="244" t="s">
        <v>85</v>
      </c>
      <c r="AV132" s="13" t="s">
        <v>85</v>
      </c>
      <c r="AW132" s="13" t="s">
        <v>32</v>
      </c>
      <c r="AX132" s="13" t="s">
        <v>75</v>
      </c>
      <c r="AY132" s="244" t="s">
        <v>125</v>
      </c>
    </row>
    <row r="133" s="14" customFormat="1">
      <c r="A133" s="14"/>
      <c r="B133" s="245"/>
      <c r="C133" s="246"/>
      <c r="D133" s="235" t="s">
        <v>133</v>
      </c>
      <c r="E133" s="247" t="s">
        <v>97</v>
      </c>
      <c r="F133" s="248" t="s">
        <v>149</v>
      </c>
      <c r="G133" s="246"/>
      <c r="H133" s="249">
        <v>9.0800000000000001</v>
      </c>
      <c r="I133" s="250"/>
      <c r="J133" s="246"/>
      <c r="K133" s="246"/>
      <c r="L133" s="251"/>
      <c r="M133" s="252"/>
      <c r="N133" s="253"/>
      <c r="O133" s="253"/>
      <c r="P133" s="253"/>
      <c r="Q133" s="253"/>
      <c r="R133" s="253"/>
      <c r="S133" s="253"/>
      <c r="T133" s="25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5" t="s">
        <v>133</v>
      </c>
      <c r="AU133" s="255" t="s">
        <v>85</v>
      </c>
      <c r="AV133" s="14" t="s">
        <v>131</v>
      </c>
      <c r="AW133" s="14" t="s">
        <v>32</v>
      </c>
      <c r="AX133" s="14" t="s">
        <v>83</v>
      </c>
      <c r="AY133" s="255" t="s">
        <v>125</v>
      </c>
    </row>
    <row r="134" s="2" customFormat="1" ht="33" customHeight="1">
      <c r="A134" s="37"/>
      <c r="B134" s="38"/>
      <c r="C134" s="219" t="s">
        <v>150</v>
      </c>
      <c r="D134" s="219" t="s">
        <v>127</v>
      </c>
      <c r="E134" s="220" t="s">
        <v>151</v>
      </c>
      <c r="F134" s="221" t="s">
        <v>152</v>
      </c>
      <c r="G134" s="222" t="s">
        <v>136</v>
      </c>
      <c r="H134" s="223">
        <v>9.0800000000000001</v>
      </c>
      <c r="I134" s="224"/>
      <c r="J134" s="225">
        <f>ROUND(I134*H134,2)</f>
        <v>0</v>
      </c>
      <c r="K134" s="226"/>
      <c r="L134" s="43"/>
      <c r="M134" s="227" t="s">
        <v>1</v>
      </c>
      <c r="N134" s="228" t="s">
        <v>40</v>
      </c>
      <c r="O134" s="90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30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1" t="s">
        <v>131</v>
      </c>
      <c r="AT134" s="231" t="s">
        <v>127</v>
      </c>
      <c r="AU134" s="231" t="s">
        <v>85</v>
      </c>
      <c r="AY134" s="16" t="s">
        <v>125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6" t="s">
        <v>83</v>
      </c>
      <c r="BK134" s="232">
        <f>ROUND(I134*H134,2)</f>
        <v>0</v>
      </c>
      <c r="BL134" s="16" t="s">
        <v>131</v>
      </c>
      <c r="BM134" s="231" t="s">
        <v>153</v>
      </c>
    </row>
    <row r="135" s="13" customFormat="1">
      <c r="A135" s="13"/>
      <c r="B135" s="233"/>
      <c r="C135" s="234"/>
      <c r="D135" s="235" t="s">
        <v>133</v>
      </c>
      <c r="E135" s="236" t="s">
        <v>92</v>
      </c>
      <c r="F135" s="237" t="s">
        <v>97</v>
      </c>
      <c r="G135" s="234"/>
      <c r="H135" s="238">
        <v>9.0800000000000001</v>
      </c>
      <c r="I135" s="239"/>
      <c r="J135" s="234"/>
      <c r="K135" s="234"/>
      <c r="L135" s="240"/>
      <c r="M135" s="241"/>
      <c r="N135" s="242"/>
      <c r="O135" s="242"/>
      <c r="P135" s="242"/>
      <c r="Q135" s="242"/>
      <c r="R135" s="242"/>
      <c r="S135" s="242"/>
      <c r="T135" s="24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4" t="s">
        <v>133</v>
      </c>
      <c r="AU135" s="244" t="s">
        <v>85</v>
      </c>
      <c r="AV135" s="13" t="s">
        <v>85</v>
      </c>
      <c r="AW135" s="13" t="s">
        <v>32</v>
      </c>
      <c r="AX135" s="13" t="s">
        <v>83</v>
      </c>
      <c r="AY135" s="244" t="s">
        <v>125</v>
      </c>
    </row>
    <row r="136" s="2" customFormat="1" ht="37.8" customHeight="1">
      <c r="A136" s="37"/>
      <c r="B136" s="38"/>
      <c r="C136" s="219" t="s">
        <v>154</v>
      </c>
      <c r="D136" s="219" t="s">
        <v>127</v>
      </c>
      <c r="E136" s="220" t="s">
        <v>155</v>
      </c>
      <c r="F136" s="221" t="s">
        <v>156</v>
      </c>
      <c r="G136" s="222" t="s">
        <v>136</v>
      </c>
      <c r="H136" s="223">
        <v>90.799999999999997</v>
      </c>
      <c r="I136" s="224"/>
      <c r="J136" s="225">
        <f>ROUND(I136*H136,2)</f>
        <v>0</v>
      </c>
      <c r="K136" s="226"/>
      <c r="L136" s="43"/>
      <c r="M136" s="227" t="s">
        <v>1</v>
      </c>
      <c r="N136" s="228" t="s">
        <v>40</v>
      </c>
      <c r="O136" s="90"/>
      <c r="P136" s="229">
        <f>O136*H136</f>
        <v>0</v>
      </c>
      <c r="Q136" s="229">
        <v>0</v>
      </c>
      <c r="R136" s="229">
        <f>Q136*H136</f>
        <v>0</v>
      </c>
      <c r="S136" s="229">
        <v>0</v>
      </c>
      <c r="T136" s="230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1" t="s">
        <v>131</v>
      </c>
      <c r="AT136" s="231" t="s">
        <v>127</v>
      </c>
      <c r="AU136" s="231" t="s">
        <v>85</v>
      </c>
      <c r="AY136" s="16" t="s">
        <v>125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6" t="s">
        <v>83</v>
      </c>
      <c r="BK136" s="232">
        <f>ROUND(I136*H136,2)</f>
        <v>0</v>
      </c>
      <c r="BL136" s="16" t="s">
        <v>131</v>
      </c>
      <c r="BM136" s="231" t="s">
        <v>157</v>
      </c>
    </row>
    <row r="137" s="13" customFormat="1">
      <c r="A137" s="13"/>
      <c r="B137" s="233"/>
      <c r="C137" s="234"/>
      <c r="D137" s="235" t="s">
        <v>133</v>
      </c>
      <c r="E137" s="236" t="s">
        <v>1</v>
      </c>
      <c r="F137" s="237" t="s">
        <v>92</v>
      </c>
      <c r="G137" s="234"/>
      <c r="H137" s="238">
        <v>9.0800000000000001</v>
      </c>
      <c r="I137" s="239"/>
      <c r="J137" s="234"/>
      <c r="K137" s="234"/>
      <c r="L137" s="240"/>
      <c r="M137" s="241"/>
      <c r="N137" s="242"/>
      <c r="O137" s="242"/>
      <c r="P137" s="242"/>
      <c r="Q137" s="242"/>
      <c r="R137" s="242"/>
      <c r="S137" s="242"/>
      <c r="T137" s="24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4" t="s">
        <v>133</v>
      </c>
      <c r="AU137" s="244" t="s">
        <v>85</v>
      </c>
      <c r="AV137" s="13" t="s">
        <v>85</v>
      </c>
      <c r="AW137" s="13" t="s">
        <v>32</v>
      </c>
      <c r="AX137" s="13" t="s">
        <v>83</v>
      </c>
      <c r="AY137" s="244" t="s">
        <v>125</v>
      </c>
    </row>
    <row r="138" s="13" customFormat="1">
      <c r="A138" s="13"/>
      <c r="B138" s="233"/>
      <c r="C138" s="234"/>
      <c r="D138" s="235" t="s">
        <v>133</v>
      </c>
      <c r="E138" s="234"/>
      <c r="F138" s="237" t="s">
        <v>158</v>
      </c>
      <c r="G138" s="234"/>
      <c r="H138" s="238">
        <v>90.799999999999997</v>
      </c>
      <c r="I138" s="239"/>
      <c r="J138" s="234"/>
      <c r="K138" s="234"/>
      <c r="L138" s="240"/>
      <c r="M138" s="241"/>
      <c r="N138" s="242"/>
      <c r="O138" s="242"/>
      <c r="P138" s="242"/>
      <c r="Q138" s="242"/>
      <c r="R138" s="242"/>
      <c r="S138" s="242"/>
      <c r="T138" s="24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4" t="s">
        <v>133</v>
      </c>
      <c r="AU138" s="244" t="s">
        <v>85</v>
      </c>
      <c r="AV138" s="13" t="s">
        <v>85</v>
      </c>
      <c r="AW138" s="13" t="s">
        <v>4</v>
      </c>
      <c r="AX138" s="13" t="s">
        <v>83</v>
      </c>
      <c r="AY138" s="244" t="s">
        <v>125</v>
      </c>
    </row>
    <row r="139" s="2" customFormat="1" ht="24.15" customHeight="1">
      <c r="A139" s="37"/>
      <c r="B139" s="38"/>
      <c r="C139" s="219" t="s">
        <v>159</v>
      </c>
      <c r="D139" s="219" t="s">
        <v>127</v>
      </c>
      <c r="E139" s="220" t="s">
        <v>160</v>
      </c>
      <c r="F139" s="221" t="s">
        <v>161</v>
      </c>
      <c r="G139" s="222" t="s">
        <v>162</v>
      </c>
      <c r="H139" s="223">
        <v>16.344000000000001</v>
      </c>
      <c r="I139" s="224"/>
      <c r="J139" s="225">
        <f>ROUND(I139*H139,2)</f>
        <v>0</v>
      </c>
      <c r="K139" s="226"/>
      <c r="L139" s="43"/>
      <c r="M139" s="227" t="s">
        <v>1</v>
      </c>
      <c r="N139" s="228" t="s">
        <v>40</v>
      </c>
      <c r="O139" s="90"/>
      <c r="P139" s="229">
        <f>O139*H139</f>
        <v>0</v>
      </c>
      <c r="Q139" s="229">
        <v>0</v>
      </c>
      <c r="R139" s="229">
        <f>Q139*H139</f>
        <v>0</v>
      </c>
      <c r="S139" s="229">
        <v>0</v>
      </c>
      <c r="T139" s="230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1" t="s">
        <v>131</v>
      </c>
      <c r="AT139" s="231" t="s">
        <v>127</v>
      </c>
      <c r="AU139" s="231" t="s">
        <v>85</v>
      </c>
      <c r="AY139" s="16" t="s">
        <v>125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6" t="s">
        <v>83</v>
      </c>
      <c r="BK139" s="232">
        <f>ROUND(I139*H139,2)</f>
        <v>0</v>
      </c>
      <c r="BL139" s="16" t="s">
        <v>131</v>
      </c>
      <c r="BM139" s="231" t="s">
        <v>163</v>
      </c>
    </row>
    <row r="140" s="13" customFormat="1">
      <c r="A140" s="13"/>
      <c r="B140" s="233"/>
      <c r="C140" s="234"/>
      <c r="D140" s="235" t="s">
        <v>133</v>
      </c>
      <c r="E140" s="236" t="s">
        <v>1</v>
      </c>
      <c r="F140" s="237" t="s">
        <v>164</v>
      </c>
      <c r="G140" s="234"/>
      <c r="H140" s="238">
        <v>16.344000000000001</v>
      </c>
      <c r="I140" s="239"/>
      <c r="J140" s="234"/>
      <c r="K140" s="234"/>
      <c r="L140" s="240"/>
      <c r="M140" s="241"/>
      <c r="N140" s="242"/>
      <c r="O140" s="242"/>
      <c r="P140" s="242"/>
      <c r="Q140" s="242"/>
      <c r="R140" s="242"/>
      <c r="S140" s="242"/>
      <c r="T140" s="24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4" t="s">
        <v>133</v>
      </c>
      <c r="AU140" s="244" t="s">
        <v>85</v>
      </c>
      <c r="AV140" s="13" t="s">
        <v>85</v>
      </c>
      <c r="AW140" s="13" t="s">
        <v>32</v>
      </c>
      <c r="AX140" s="13" t="s">
        <v>75</v>
      </c>
      <c r="AY140" s="244" t="s">
        <v>125</v>
      </c>
    </row>
    <row r="141" s="2" customFormat="1" ht="24.15" customHeight="1">
      <c r="A141" s="37"/>
      <c r="B141" s="38"/>
      <c r="C141" s="219" t="s">
        <v>165</v>
      </c>
      <c r="D141" s="219" t="s">
        <v>127</v>
      </c>
      <c r="E141" s="220" t="s">
        <v>166</v>
      </c>
      <c r="F141" s="221" t="s">
        <v>167</v>
      </c>
      <c r="G141" s="222" t="s">
        <v>130</v>
      </c>
      <c r="H141" s="223">
        <v>38</v>
      </c>
      <c r="I141" s="224"/>
      <c r="J141" s="225">
        <f>ROUND(I141*H141,2)</f>
        <v>0</v>
      </c>
      <c r="K141" s="226"/>
      <c r="L141" s="43"/>
      <c r="M141" s="227" t="s">
        <v>1</v>
      </c>
      <c r="N141" s="228" t="s">
        <v>40</v>
      </c>
      <c r="O141" s="90"/>
      <c r="P141" s="229">
        <f>O141*H141</f>
        <v>0</v>
      </c>
      <c r="Q141" s="229">
        <v>0</v>
      </c>
      <c r="R141" s="229">
        <f>Q141*H141</f>
        <v>0</v>
      </c>
      <c r="S141" s="229">
        <v>0</v>
      </c>
      <c r="T141" s="230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1" t="s">
        <v>131</v>
      </c>
      <c r="AT141" s="231" t="s">
        <v>127</v>
      </c>
      <c r="AU141" s="231" t="s">
        <v>85</v>
      </c>
      <c r="AY141" s="16" t="s">
        <v>125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6" t="s">
        <v>83</v>
      </c>
      <c r="BK141" s="232">
        <f>ROUND(I141*H141,2)</f>
        <v>0</v>
      </c>
      <c r="BL141" s="16" t="s">
        <v>131</v>
      </c>
      <c r="BM141" s="231" t="s">
        <v>168</v>
      </c>
    </row>
    <row r="142" s="13" customFormat="1">
      <c r="A142" s="13"/>
      <c r="B142" s="233"/>
      <c r="C142" s="234"/>
      <c r="D142" s="235" t="s">
        <v>133</v>
      </c>
      <c r="E142" s="236" t="s">
        <v>1</v>
      </c>
      <c r="F142" s="237" t="s">
        <v>94</v>
      </c>
      <c r="G142" s="234"/>
      <c r="H142" s="238">
        <v>38</v>
      </c>
      <c r="I142" s="239"/>
      <c r="J142" s="234"/>
      <c r="K142" s="234"/>
      <c r="L142" s="240"/>
      <c r="M142" s="241"/>
      <c r="N142" s="242"/>
      <c r="O142" s="242"/>
      <c r="P142" s="242"/>
      <c r="Q142" s="242"/>
      <c r="R142" s="242"/>
      <c r="S142" s="242"/>
      <c r="T142" s="24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4" t="s">
        <v>133</v>
      </c>
      <c r="AU142" s="244" t="s">
        <v>85</v>
      </c>
      <c r="AV142" s="13" t="s">
        <v>85</v>
      </c>
      <c r="AW142" s="13" t="s">
        <v>32</v>
      </c>
      <c r="AX142" s="13" t="s">
        <v>83</v>
      </c>
      <c r="AY142" s="244" t="s">
        <v>125</v>
      </c>
    </row>
    <row r="143" s="2" customFormat="1" ht="24.15" customHeight="1">
      <c r="A143" s="37"/>
      <c r="B143" s="38"/>
      <c r="C143" s="219" t="s">
        <v>169</v>
      </c>
      <c r="D143" s="219" t="s">
        <v>127</v>
      </c>
      <c r="E143" s="220" t="s">
        <v>170</v>
      </c>
      <c r="F143" s="221" t="s">
        <v>171</v>
      </c>
      <c r="G143" s="222" t="s">
        <v>130</v>
      </c>
      <c r="H143" s="223">
        <v>38</v>
      </c>
      <c r="I143" s="224"/>
      <c r="J143" s="225">
        <f>ROUND(I143*H143,2)</f>
        <v>0</v>
      </c>
      <c r="K143" s="226"/>
      <c r="L143" s="43"/>
      <c r="M143" s="227" t="s">
        <v>1</v>
      </c>
      <c r="N143" s="228" t="s">
        <v>40</v>
      </c>
      <c r="O143" s="90"/>
      <c r="P143" s="229">
        <f>O143*H143</f>
        <v>0</v>
      </c>
      <c r="Q143" s="229">
        <v>0</v>
      </c>
      <c r="R143" s="229">
        <f>Q143*H143</f>
        <v>0</v>
      </c>
      <c r="S143" s="229">
        <v>0</v>
      </c>
      <c r="T143" s="230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1" t="s">
        <v>131</v>
      </c>
      <c r="AT143" s="231" t="s">
        <v>127</v>
      </c>
      <c r="AU143" s="231" t="s">
        <v>85</v>
      </c>
      <c r="AY143" s="16" t="s">
        <v>125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16" t="s">
        <v>83</v>
      </c>
      <c r="BK143" s="232">
        <f>ROUND(I143*H143,2)</f>
        <v>0</v>
      </c>
      <c r="BL143" s="16" t="s">
        <v>131</v>
      </c>
      <c r="BM143" s="231" t="s">
        <v>172</v>
      </c>
    </row>
    <row r="144" s="13" customFormat="1">
      <c r="A144" s="13"/>
      <c r="B144" s="233"/>
      <c r="C144" s="234"/>
      <c r="D144" s="235" t="s">
        <v>133</v>
      </c>
      <c r="E144" s="236" t="s">
        <v>1</v>
      </c>
      <c r="F144" s="237" t="s">
        <v>95</v>
      </c>
      <c r="G144" s="234"/>
      <c r="H144" s="238">
        <v>38</v>
      </c>
      <c r="I144" s="239"/>
      <c r="J144" s="234"/>
      <c r="K144" s="234"/>
      <c r="L144" s="240"/>
      <c r="M144" s="241"/>
      <c r="N144" s="242"/>
      <c r="O144" s="242"/>
      <c r="P144" s="242"/>
      <c r="Q144" s="242"/>
      <c r="R144" s="242"/>
      <c r="S144" s="242"/>
      <c r="T144" s="24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4" t="s">
        <v>133</v>
      </c>
      <c r="AU144" s="244" t="s">
        <v>85</v>
      </c>
      <c r="AV144" s="13" t="s">
        <v>85</v>
      </c>
      <c r="AW144" s="13" t="s">
        <v>32</v>
      </c>
      <c r="AX144" s="13" t="s">
        <v>83</v>
      </c>
      <c r="AY144" s="244" t="s">
        <v>125</v>
      </c>
    </row>
    <row r="145" s="2" customFormat="1" ht="24.15" customHeight="1">
      <c r="A145" s="37"/>
      <c r="B145" s="38"/>
      <c r="C145" s="219" t="s">
        <v>173</v>
      </c>
      <c r="D145" s="219" t="s">
        <v>127</v>
      </c>
      <c r="E145" s="220" t="s">
        <v>174</v>
      </c>
      <c r="F145" s="221" t="s">
        <v>175</v>
      </c>
      <c r="G145" s="222" t="s">
        <v>130</v>
      </c>
      <c r="H145" s="223">
        <v>42.039999999999999</v>
      </c>
      <c r="I145" s="224"/>
      <c r="J145" s="225">
        <f>ROUND(I145*H145,2)</f>
        <v>0</v>
      </c>
      <c r="K145" s="226"/>
      <c r="L145" s="43"/>
      <c r="M145" s="227" t="s">
        <v>1</v>
      </c>
      <c r="N145" s="228" t="s">
        <v>40</v>
      </c>
      <c r="O145" s="90"/>
      <c r="P145" s="229">
        <f>O145*H145</f>
        <v>0</v>
      </c>
      <c r="Q145" s="229">
        <v>0</v>
      </c>
      <c r="R145" s="229">
        <f>Q145*H145</f>
        <v>0</v>
      </c>
      <c r="S145" s="229">
        <v>0</v>
      </c>
      <c r="T145" s="230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1" t="s">
        <v>131</v>
      </c>
      <c r="AT145" s="231" t="s">
        <v>127</v>
      </c>
      <c r="AU145" s="231" t="s">
        <v>85</v>
      </c>
      <c r="AY145" s="16" t="s">
        <v>125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6" t="s">
        <v>83</v>
      </c>
      <c r="BK145" s="232">
        <f>ROUND(I145*H145,2)</f>
        <v>0</v>
      </c>
      <c r="BL145" s="16" t="s">
        <v>131</v>
      </c>
      <c r="BM145" s="231" t="s">
        <v>176</v>
      </c>
    </row>
    <row r="146" s="13" customFormat="1">
      <c r="A146" s="13"/>
      <c r="B146" s="233"/>
      <c r="C146" s="234"/>
      <c r="D146" s="235" t="s">
        <v>133</v>
      </c>
      <c r="E146" s="236" t="s">
        <v>1</v>
      </c>
      <c r="F146" s="237" t="s">
        <v>177</v>
      </c>
      <c r="G146" s="234"/>
      <c r="H146" s="238">
        <v>37</v>
      </c>
      <c r="I146" s="239"/>
      <c r="J146" s="234"/>
      <c r="K146" s="234"/>
      <c r="L146" s="240"/>
      <c r="M146" s="241"/>
      <c r="N146" s="242"/>
      <c r="O146" s="242"/>
      <c r="P146" s="242"/>
      <c r="Q146" s="242"/>
      <c r="R146" s="242"/>
      <c r="S146" s="242"/>
      <c r="T146" s="24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4" t="s">
        <v>133</v>
      </c>
      <c r="AU146" s="244" t="s">
        <v>85</v>
      </c>
      <c r="AV146" s="13" t="s">
        <v>85</v>
      </c>
      <c r="AW146" s="13" t="s">
        <v>32</v>
      </c>
      <c r="AX146" s="13" t="s">
        <v>75</v>
      </c>
      <c r="AY146" s="244" t="s">
        <v>125</v>
      </c>
    </row>
    <row r="147" s="13" customFormat="1">
      <c r="A147" s="13"/>
      <c r="B147" s="233"/>
      <c r="C147" s="234"/>
      <c r="D147" s="235" t="s">
        <v>133</v>
      </c>
      <c r="E147" s="236" t="s">
        <v>1</v>
      </c>
      <c r="F147" s="237" t="s">
        <v>178</v>
      </c>
      <c r="G147" s="234"/>
      <c r="H147" s="238">
        <v>5.04</v>
      </c>
      <c r="I147" s="239"/>
      <c r="J147" s="234"/>
      <c r="K147" s="234"/>
      <c r="L147" s="240"/>
      <c r="M147" s="241"/>
      <c r="N147" s="242"/>
      <c r="O147" s="242"/>
      <c r="P147" s="242"/>
      <c r="Q147" s="242"/>
      <c r="R147" s="242"/>
      <c r="S147" s="242"/>
      <c r="T147" s="24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4" t="s">
        <v>133</v>
      </c>
      <c r="AU147" s="244" t="s">
        <v>85</v>
      </c>
      <c r="AV147" s="13" t="s">
        <v>85</v>
      </c>
      <c r="AW147" s="13" t="s">
        <v>32</v>
      </c>
      <c r="AX147" s="13" t="s">
        <v>75</v>
      </c>
      <c r="AY147" s="244" t="s">
        <v>125</v>
      </c>
    </row>
    <row r="148" s="14" customFormat="1">
      <c r="A148" s="14"/>
      <c r="B148" s="245"/>
      <c r="C148" s="246"/>
      <c r="D148" s="235" t="s">
        <v>133</v>
      </c>
      <c r="E148" s="247" t="s">
        <v>1</v>
      </c>
      <c r="F148" s="248" t="s">
        <v>149</v>
      </c>
      <c r="G148" s="246"/>
      <c r="H148" s="249">
        <v>42.039999999999999</v>
      </c>
      <c r="I148" s="250"/>
      <c r="J148" s="246"/>
      <c r="K148" s="246"/>
      <c r="L148" s="251"/>
      <c r="M148" s="252"/>
      <c r="N148" s="253"/>
      <c r="O148" s="253"/>
      <c r="P148" s="253"/>
      <c r="Q148" s="253"/>
      <c r="R148" s="253"/>
      <c r="S148" s="253"/>
      <c r="T148" s="25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5" t="s">
        <v>133</v>
      </c>
      <c r="AU148" s="255" t="s">
        <v>85</v>
      </c>
      <c r="AV148" s="14" t="s">
        <v>131</v>
      </c>
      <c r="AW148" s="14" t="s">
        <v>32</v>
      </c>
      <c r="AX148" s="14" t="s">
        <v>83</v>
      </c>
      <c r="AY148" s="255" t="s">
        <v>125</v>
      </c>
    </row>
    <row r="149" s="2" customFormat="1" ht="24.15" customHeight="1">
      <c r="A149" s="37"/>
      <c r="B149" s="38"/>
      <c r="C149" s="219" t="s">
        <v>179</v>
      </c>
      <c r="D149" s="219" t="s">
        <v>127</v>
      </c>
      <c r="E149" s="220" t="s">
        <v>180</v>
      </c>
      <c r="F149" s="221" t="s">
        <v>181</v>
      </c>
      <c r="G149" s="222" t="s">
        <v>130</v>
      </c>
      <c r="H149" s="223">
        <v>26</v>
      </c>
      <c r="I149" s="224"/>
      <c r="J149" s="225">
        <f>ROUND(I149*H149,2)</f>
        <v>0</v>
      </c>
      <c r="K149" s="226"/>
      <c r="L149" s="43"/>
      <c r="M149" s="227" t="s">
        <v>1</v>
      </c>
      <c r="N149" s="228" t="s">
        <v>40</v>
      </c>
      <c r="O149" s="90"/>
      <c r="P149" s="229">
        <f>O149*H149</f>
        <v>0</v>
      </c>
      <c r="Q149" s="229">
        <v>0</v>
      </c>
      <c r="R149" s="229">
        <f>Q149*H149</f>
        <v>0</v>
      </c>
      <c r="S149" s="229">
        <v>0</v>
      </c>
      <c r="T149" s="230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1" t="s">
        <v>131</v>
      </c>
      <c r="AT149" s="231" t="s">
        <v>127</v>
      </c>
      <c r="AU149" s="231" t="s">
        <v>85</v>
      </c>
      <c r="AY149" s="16" t="s">
        <v>125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16" t="s">
        <v>83</v>
      </c>
      <c r="BK149" s="232">
        <f>ROUND(I149*H149,2)</f>
        <v>0</v>
      </c>
      <c r="BL149" s="16" t="s">
        <v>131</v>
      </c>
      <c r="BM149" s="231" t="s">
        <v>182</v>
      </c>
    </row>
    <row r="150" s="13" customFormat="1">
      <c r="A150" s="13"/>
      <c r="B150" s="233"/>
      <c r="C150" s="234"/>
      <c r="D150" s="235" t="s">
        <v>133</v>
      </c>
      <c r="E150" s="236" t="s">
        <v>1</v>
      </c>
      <c r="F150" s="237" t="s">
        <v>183</v>
      </c>
      <c r="G150" s="234"/>
      <c r="H150" s="238">
        <v>26</v>
      </c>
      <c r="I150" s="239"/>
      <c r="J150" s="234"/>
      <c r="K150" s="234"/>
      <c r="L150" s="240"/>
      <c r="M150" s="241"/>
      <c r="N150" s="242"/>
      <c r="O150" s="242"/>
      <c r="P150" s="242"/>
      <c r="Q150" s="242"/>
      <c r="R150" s="242"/>
      <c r="S150" s="242"/>
      <c r="T150" s="24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4" t="s">
        <v>133</v>
      </c>
      <c r="AU150" s="244" t="s">
        <v>85</v>
      </c>
      <c r="AV150" s="13" t="s">
        <v>85</v>
      </c>
      <c r="AW150" s="13" t="s">
        <v>32</v>
      </c>
      <c r="AX150" s="13" t="s">
        <v>83</v>
      </c>
      <c r="AY150" s="244" t="s">
        <v>125</v>
      </c>
    </row>
    <row r="151" s="12" customFormat="1" ht="22.8" customHeight="1">
      <c r="A151" s="12"/>
      <c r="B151" s="203"/>
      <c r="C151" s="204"/>
      <c r="D151" s="205" t="s">
        <v>74</v>
      </c>
      <c r="E151" s="217" t="s">
        <v>150</v>
      </c>
      <c r="F151" s="217" t="s">
        <v>184</v>
      </c>
      <c r="G151" s="204"/>
      <c r="H151" s="204"/>
      <c r="I151" s="207"/>
      <c r="J151" s="218">
        <f>BK151</f>
        <v>0</v>
      </c>
      <c r="K151" s="204"/>
      <c r="L151" s="209"/>
      <c r="M151" s="210"/>
      <c r="N151" s="211"/>
      <c r="O151" s="211"/>
      <c r="P151" s="212">
        <f>SUM(P152:P155)</f>
        <v>0</v>
      </c>
      <c r="Q151" s="211"/>
      <c r="R151" s="212">
        <f>SUM(R152:R155)</f>
        <v>0</v>
      </c>
      <c r="S151" s="211"/>
      <c r="T151" s="213">
        <f>SUM(T152:T155)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14" t="s">
        <v>83</v>
      </c>
      <c r="AT151" s="215" t="s">
        <v>74</v>
      </c>
      <c r="AU151" s="215" t="s">
        <v>83</v>
      </c>
      <c r="AY151" s="214" t="s">
        <v>125</v>
      </c>
      <c r="BK151" s="216">
        <f>SUM(BK152:BK155)</f>
        <v>0</v>
      </c>
    </row>
    <row r="152" s="2" customFormat="1" ht="21.75" customHeight="1">
      <c r="A152" s="37"/>
      <c r="B152" s="38"/>
      <c r="C152" s="219" t="s">
        <v>8</v>
      </c>
      <c r="D152" s="219" t="s">
        <v>127</v>
      </c>
      <c r="E152" s="220" t="s">
        <v>185</v>
      </c>
      <c r="F152" s="221" t="s">
        <v>186</v>
      </c>
      <c r="G152" s="222" t="s">
        <v>130</v>
      </c>
      <c r="H152" s="223">
        <v>37</v>
      </c>
      <c r="I152" s="224"/>
      <c r="J152" s="225">
        <f>ROUND(I152*H152,2)</f>
        <v>0</v>
      </c>
      <c r="K152" s="226"/>
      <c r="L152" s="43"/>
      <c r="M152" s="227" t="s">
        <v>1</v>
      </c>
      <c r="N152" s="228" t="s">
        <v>40</v>
      </c>
      <c r="O152" s="90"/>
      <c r="P152" s="229">
        <f>O152*H152</f>
        <v>0</v>
      </c>
      <c r="Q152" s="229">
        <v>0</v>
      </c>
      <c r="R152" s="229">
        <f>Q152*H152</f>
        <v>0</v>
      </c>
      <c r="S152" s="229">
        <v>0</v>
      </c>
      <c r="T152" s="230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1" t="s">
        <v>131</v>
      </c>
      <c r="AT152" s="231" t="s">
        <v>127</v>
      </c>
      <c r="AU152" s="231" t="s">
        <v>85</v>
      </c>
      <c r="AY152" s="16" t="s">
        <v>125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6" t="s">
        <v>83</v>
      </c>
      <c r="BK152" s="232">
        <f>ROUND(I152*H152,2)</f>
        <v>0</v>
      </c>
      <c r="BL152" s="16" t="s">
        <v>131</v>
      </c>
      <c r="BM152" s="231" t="s">
        <v>187</v>
      </c>
    </row>
    <row r="153" s="13" customFormat="1">
      <c r="A153" s="13"/>
      <c r="B153" s="233"/>
      <c r="C153" s="234"/>
      <c r="D153" s="235" t="s">
        <v>133</v>
      </c>
      <c r="E153" s="236" t="s">
        <v>1</v>
      </c>
      <c r="F153" s="237" t="s">
        <v>177</v>
      </c>
      <c r="G153" s="234"/>
      <c r="H153" s="238">
        <v>37</v>
      </c>
      <c r="I153" s="239"/>
      <c r="J153" s="234"/>
      <c r="K153" s="234"/>
      <c r="L153" s="240"/>
      <c r="M153" s="241"/>
      <c r="N153" s="242"/>
      <c r="O153" s="242"/>
      <c r="P153" s="242"/>
      <c r="Q153" s="242"/>
      <c r="R153" s="242"/>
      <c r="S153" s="242"/>
      <c r="T153" s="24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4" t="s">
        <v>133</v>
      </c>
      <c r="AU153" s="244" t="s">
        <v>85</v>
      </c>
      <c r="AV153" s="13" t="s">
        <v>85</v>
      </c>
      <c r="AW153" s="13" t="s">
        <v>32</v>
      </c>
      <c r="AX153" s="13" t="s">
        <v>83</v>
      </c>
      <c r="AY153" s="244" t="s">
        <v>125</v>
      </c>
    </row>
    <row r="154" s="2" customFormat="1" ht="37.8" customHeight="1">
      <c r="A154" s="37"/>
      <c r="B154" s="38"/>
      <c r="C154" s="219" t="s">
        <v>188</v>
      </c>
      <c r="D154" s="219" t="s">
        <v>127</v>
      </c>
      <c r="E154" s="220" t="s">
        <v>189</v>
      </c>
      <c r="F154" s="221" t="s">
        <v>190</v>
      </c>
      <c r="G154" s="222" t="s">
        <v>130</v>
      </c>
      <c r="H154" s="223">
        <v>37</v>
      </c>
      <c r="I154" s="224"/>
      <c r="J154" s="225">
        <f>ROUND(I154*H154,2)</f>
        <v>0</v>
      </c>
      <c r="K154" s="226"/>
      <c r="L154" s="43"/>
      <c r="M154" s="227" t="s">
        <v>1</v>
      </c>
      <c r="N154" s="228" t="s">
        <v>40</v>
      </c>
      <c r="O154" s="90"/>
      <c r="P154" s="229">
        <f>O154*H154</f>
        <v>0</v>
      </c>
      <c r="Q154" s="229">
        <v>0</v>
      </c>
      <c r="R154" s="229">
        <f>Q154*H154</f>
        <v>0</v>
      </c>
      <c r="S154" s="229">
        <v>0</v>
      </c>
      <c r="T154" s="230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1" t="s">
        <v>131</v>
      </c>
      <c r="AT154" s="231" t="s">
        <v>127</v>
      </c>
      <c r="AU154" s="231" t="s">
        <v>85</v>
      </c>
      <c r="AY154" s="16" t="s">
        <v>125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6" t="s">
        <v>83</v>
      </c>
      <c r="BK154" s="232">
        <f>ROUND(I154*H154,2)</f>
        <v>0</v>
      </c>
      <c r="BL154" s="16" t="s">
        <v>131</v>
      </c>
      <c r="BM154" s="231" t="s">
        <v>191</v>
      </c>
    </row>
    <row r="155" s="13" customFormat="1">
      <c r="A155" s="13"/>
      <c r="B155" s="233"/>
      <c r="C155" s="234"/>
      <c r="D155" s="235" t="s">
        <v>133</v>
      </c>
      <c r="E155" s="236" t="s">
        <v>1</v>
      </c>
      <c r="F155" s="237" t="s">
        <v>177</v>
      </c>
      <c r="G155" s="234"/>
      <c r="H155" s="238">
        <v>37</v>
      </c>
      <c r="I155" s="239"/>
      <c r="J155" s="234"/>
      <c r="K155" s="234"/>
      <c r="L155" s="240"/>
      <c r="M155" s="241"/>
      <c r="N155" s="242"/>
      <c r="O155" s="242"/>
      <c r="P155" s="242"/>
      <c r="Q155" s="242"/>
      <c r="R155" s="242"/>
      <c r="S155" s="242"/>
      <c r="T155" s="24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4" t="s">
        <v>133</v>
      </c>
      <c r="AU155" s="244" t="s">
        <v>85</v>
      </c>
      <c r="AV155" s="13" t="s">
        <v>85</v>
      </c>
      <c r="AW155" s="13" t="s">
        <v>32</v>
      </c>
      <c r="AX155" s="13" t="s">
        <v>75</v>
      </c>
      <c r="AY155" s="244" t="s">
        <v>125</v>
      </c>
    </row>
    <row r="156" s="12" customFormat="1" ht="22.8" customHeight="1">
      <c r="A156" s="12"/>
      <c r="B156" s="203"/>
      <c r="C156" s="204"/>
      <c r="D156" s="205" t="s">
        <v>74</v>
      </c>
      <c r="E156" s="217" t="s">
        <v>169</v>
      </c>
      <c r="F156" s="217" t="s">
        <v>192</v>
      </c>
      <c r="G156" s="204"/>
      <c r="H156" s="204"/>
      <c r="I156" s="207"/>
      <c r="J156" s="218">
        <f>BK156</f>
        <v>0</v>
      </c>
      <c r="K156" s="204"/>
      <c r="L156" s="209"/>
      <c r="M156" s="210"/>
      <c r="N156" s="211"/>
      <c r="O156" s="211"/>
      <c r="P156" s="212">
        <f>SUM(P157:P164)</f>
        <v>0</v>
      </c>
      <c r="Q156" s="211"/>
      <c r="R156" s="212">
        <f>SUM(R157:R164)</f>
        <v>5.7109999999999994</v>
      </c>
      <c r="S156" s="211"/>
      <c r="T156" s="213">
        <f>SUM(T157:T164)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14" t="s">
        <v>83</v>
      </c>
      <c r="AT156" s="215" t="s">
        <v>74</v>
      </c>
      <c r="AU156" s="215" t="s">
        <v>83</v>
      </c>
      <c r="AY156" s="214" t="s">
        <v>125</v>
      </c>
      <c r="BK156" s="216">
        <f>SUM(BK157:BK164)</f>
        <v>0</v>
      </c>
    </row>
    <row r="157" s="2" customFormat="1" ht="24.15" customHeight="1">
      <c r="A157" s="37"/>
      <c r="B157" s="38"/>
      <c r="C157" s="219" t="s">
        <v>193</v>
      </c>
      <c r="D157" s="219" t="s">
        <v>127</v>
      </c>
      <c r="E157" s="220" t="s">
        <v>194</v>
      </c>
      <c r="F157" s="221" t="s">
        <v>195</v>
      </c>
      <c r="G157" s="222" t="s">
        <v>196</v>
      </c>
      <c r="H157" s="223">
        <v>42</v>
      </c>
      <c r="I157" s="224"/>
      <c r="J157" s="225">
        <f>ROUND(I157*H157,2)</f>
        <v>0</v>
      </c>
      <c r="K157" s="226"/>
      <c r="L157" s="43"/>
      <c r="M157" s="227" t="s">
        <v>1</v>
      </c>
      <c r="N157" s="228" t="s">
        <v>40</v>
      </c>
      <c r="O157" s="90"/>
      <c r="P157" s="229">
        <f>O157*H157</f>
        <v>0</v>
      </c>
      <c r="Q157" s="229">
        <v>0.1295</v>
      </c>
      <c r="R157" s="229">
        <f>Q157*H157</f>
        <v>5.4390000000000001</v>
      </c>
      <c r="S157" s="229">
        <v>0</v>
      </c>
      <c r="T157" s="230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31" t="s">
        <v>131</v>
      </c>
      <c r="AT157" s="231" t="s">
        <v>127</v>
      </c>
      <c r="AU157" s="231" t="s">
        <v>85</v>
      </c>
      <c r="AY157" s="16" t="s">
        <v>125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16" t="s">
        <v>83</v>
      </c>
      <c r="BK157" s="232">
        <f>ROUND(I157*H157,2)</f>
        <v>0</v>
      </c>
      <c r="BL157" s="16" t="s">
        <v>131</v>
      </c>
      <c r="BM157" s="231" t="s">
        <v>197</v>
      </c>
    </row>
    <row r="158" s="13" customFormat="1">
      <c r="A158" s="13"/>
      <c r="B158" s="233"/>
      <c r="C158" s="234"/>
      <c r="D158" s="235" t="s">
        <v>133</v>
      </c>
      <c r="E158" s="236" t="s">
        <v>1</v>
      </c>
      <c r="F158" s="237" t="s">
        <v>198</v>
      </c>
      <c r="G158" s="234"/>
      <c r="H158" s="238">
        <v>42</v>
      </c>
      <c r="I158" s="239"/>
      <c r="J158" s="234"/>
      <c r="K158" s="234"/>
      <c r="L158" s="240"/>
      <c r="M158" s="241"/>
      <c r="N158" s="242"/>
      <c r="O158" s="242"/>
      <c r="P158" s="242"/>
      <c r="Q158" s="242"/>
      <c r="R158" s="242"/>
      <c r="S158" s="242"/>
      <c r="T158" s="24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4" t="s">
        <v>133</v>
      </c>
      <c r="AU158" s="244" t="s">
        <v>85</v>
      </c>
      <c r="AV158" s="13" t="s">
        <v>85</v>
      </c>
      <c r="AW158" s="13" t="s">
        <v>32</v>
      </c>
      <c r="AX158" s="13" t="s">
        <v>75</v>
      </c>
      <c r="AY158" s="244" t="s">
        <v>125</v>
      </c>
    </row>
    <row r="159" s="2" customFormat="1" ht="16.5" customHeight="1">
      <c r="A159" s="37"/>
      <c r="B159" s="38"/>
      <c r="C159" s="256" t="s">
        <v>199</v>
      </c>
      <c r="D159" s="256" t="s">
        <v>200</v>
      </c>
      <c r="E159" s="257" t="s">
        <v>201</v>
      </c>
      <c r="F159" s="258" t="s">
        <v>202</v>
      </c>
      <c r="G159" s="259" t="s">
        <v>162</v>
      </c>
      <c r="H159" s="260">
        <v>0.26500000000000001</v>
      </c>
      <c r="I159" s="261"/>
      <c r="J159" s="262">
        <f>ROUND(I159*H159,2)</f>
        <v>0</v>
      </c>
      <c r="K159" s="263"/>
      <c r="L159" s="264"/>
      <c r="M159" s="265" t="s">
        <v>1</v>
      </c>
      <c r="N159" s="266" t="s">
        <v>40</v>
      </c>
      <c r="O159" s="90"/>
      <c r="P159" s="229">
        <f>O159*H159</f>
        <v>0</v>
      </c>
      <c r="Q159" s="229">
        <v>1</v>
      </c>
      <c r="R159" s="229">
        <f>Q159*H159</f>
        <v>0.26500000000000001</v>
      </c>
      <c r="S159" s="229">
        <v>0</v>
      </c>
      <c r="T159" s="230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1" t="s">
        <v>165</v>
      </c>
      <c r="AT159" s="231" t="s">
        <v>200</v>
      </c>
      <c r="AU159" s="231" t="s">
        <v>85</v>
      </c>
      <c r="AY159" s="16" t="s">
        <v>125</v>
      </c>
      <c r="BE159" s="232">
        <f>IF(N159="základní",J159,0)</f>
        <v>0</v>
      </c>
      <c r="BF159" s="232">
        <f>IF(N159="snížená",J159,0)</f>
        <v>0</v>
      </c>
      <c r="BG159" s="232">
        <f>IF(N159="zákl. přenesená",J159,0)</f>
        <v>0</v>
      </c>
      <c r="BH159" s="232">
        <f>IF(N159="sníž. přenesená",J159,0)</f>
        <v>0</v>
      </c>
      <c r="BI159" s="232">
        <f>IF(N159="nulová",J159,0)</f>
        <v>0</v>
      </c>
      <c r="BJ159" s="16" t="s">
        <v>83</v>
      </c>
      <c r="BK159" s="232">
        <f>ROUND(I159*H159,2)</f>
        <v>0</v>
      </c>
      <c r="BL159" s="16" t="s">
        <v>131</v>
      </c>
      <c r="BM159" s="231" t="s">
        <v>203</v>
      </c>
    </row>
    <row r="160" s="13" customFormat="1">
      <c r="A160" s="13"/>
      <c r="B160" s="233"/>
      <c r="C160" s="234"/>
      <c r="D160" s="235" t="s">
        <v>133</v>
      </c>
      <c r="E160" s="236" t="s">
        <v>1</v>
      </c>
      <c r="F160" s="237" t="s">
        <v>204</v>
      </c>
      <c r="G160" s="234"/>
      <c r="H160" s="238">
        <v>0.26500000000000001</v>
      </c>
      <c r="I160" s="239"/>
      <c r="J160" s="234"/>
      <c r="K160" s="234"/>
      <c r="L160" s="240"/>
      <c r="M160" s="241"/>
      <c r="N160" s="242"/>
      <c r="O160" s="242"/>
      <c r="P160" s="242"/>
      <c r="Q160" s="242"/>
      <c r="R160" s="242"/>
      <c r="S160" s="242"/>
      <c r="T160" s="24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4" t="s">
        <v>133</v>
      </c>
      <c r="AU160" s="244" t="s">
        <v>85</v>
      </c>
      <c r="AV160" s="13" t="s">
        <v>85</v>
      </c>
      <c r="AW160" s="13" t="s">
        <v>32</v>
      </c>
      <c r="AX160" s="13" t="s">
        <v>75</v>
      </c>
      <c r="AY160" s="244" t="s">
        <v>125</v>
      </c>
    </row>
    <row r="161" s="2" customFormat="1" ht="24.15" customHeight="1">
      <c r="A161" s="37"/>
      <c r="B161" s="38"/>
      <c r="C161" s="256" t="s">
        <v>205</v>
      </c>
      <c r="D161" s="256" t="s">
        <v>200</v>
      </c>
      <c r="E161" s="257" t="s">
        <v>206</v>
      </c>
      <c r="F161" s="258" t="s">
        <v>207</v>
      </c>
      <c r="G161" s="259" t="s">
        <v>162</v>
      </c>
      <c r="H161" s="260">
        <v>0.0070000000000000001</v>
      </c>
      <c r="I161" s="261"/>
      <c r="J161" s="262">
        <f>ROUND(I161*H161,2)</f>
        <v>0</v>
      </c>
      <c r="K161" s="263"/>
      <c r="L161" s="264"/>
      <c r="M161" s="265" t="s">
        <v>1</v>
      </c>
      <c r="N161" s="266" t="s">
        <v>40</v>
      </c>
      <c r="O161" s="90"/>
      <c r="P161" s="229">
        <f>O161*H161</f>
        <v>0</v>
      </c>
      <c r="Q161" s="229">
        <v>1</v>
      </c>
      <c r="R161" s="229">
        <f>Q161*H161</f>
        <v>0.0070000000000000001</v>
      </c>
      <c r="S161" s="229">
        <v>0</v>
      </c>
      <c r="T161" s="230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1" t="s">
        <v>165</v>
      </c>
      <c r="AT161" s="231" t="s">
        <v>200</v>
      </c>
      <c r="AU161" s="231" t="s">
        <v>85</v>
      </c>
      <c r="AY161" s="16" t="s">
        <v>125</v>
      </c>
      <c r="BE161" s="232">
        <f>IF(N161="základní",J161,0)</f>
        <v>0</v>
      </c>
      <c r="BF161" s="232">
        <f>IF(N161="snížená",J161,0)</f>
        <v>0</v>
      </c>
      <c r="BG161" s="232">
        <f>IF(N161="zákl. přenesená",J161,0)</f>
        <v>0</v>
      </c>
      <c r="BH161" s="232">
        <f>IF(N161="sníž. přenesená",J161,0)</f>
        <v>0</v>
      </c>
      <c r="BI161" s="232">
        <f>IF(N161="nulová",J161,0)</f>
        <v>0</v>
      </c>
      <c r="BJ161" s="16" t="s">
        <v>83</v>
      </c>
      <c r="BK161" s="232">
        <f>ROUND(I161*H161,2)</f>
        <v>0</v>
      </c>
      <c r="BL161" s="16" t="s">
        <v>131</v>
      </c>
      <c r="BM161" s="231" t="s">
        <v>208</v>
      </c>
    </row>
    <row r="162" s="13" customFormat="1">
      <c r="A162" s="13"/>
      <c r="B162" s="233"/>
      <c r="C162" s="234"/>
      <c r="D162" s="235" t="s">
        <v>133</v>
      </c>
      <c r="E162" s="236" t="s">
        <v>1</v>
      </c>
      <c r="F162" s="237" t="s">
        <v>209</v>
      </c>
      <c r="G162" s="234"/>
      <c r="H162" s="238">
        <v>0.0070000000000000001</v>
      </c>
      <c r="I162" s="239"/>
      <c r="J162" s="234"/>
      <c r="K162" s="234"/>
      <c r="L162" s="240"/>
      <c r="M162" s="241"/>
      <c r="N162" s="242"/>
      <c r="O162" s="242"/>
      <c r="P162" s="242"/>
      <c r="Q162" s="242"/>
      <c r="R162" s="242"/>
      <c r="S162" s="242"/>
      <c r="T162" s="24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4" t="s">
        <v>133</v>
      </c>
      <c r="AU162" s="244" t="s">
        <v>85</v>
      </c>
      <c r="AV162" s="13" t="s">
        <v>85</v>
      </c>
      <c r="AW162" s="13" t="s">
        <v>32</v>
      </c>
      <c r="AX162" s="13" t="s">
        <v>75</v>
      </c>
      <c r="AY162" s="244" t="s">
        <v>125</v>
      </c>
    </row>
    <row r="163" s="2" customFormat="1" ht="37.8" customHeight="1">
      <c r="A163" s="37"/>
      <c r="B163" s="38"/>
      <c r="C163" s="256" t="s">
        <v>210</v>
      </c>
      <c r="D163" s="256" t="s">
        <v>200</v>
      </c>
      <c r="E163" s="257" t="s">
        <v>211</v>
      </c>
      <c r="F163" s="258" t="s">
        <v>212</v>
      </c>
      <c r="G163" s="259" t="s">
        <v>213</v>
      </c>
      <c r="H163" s="260">
        <v>6</v>
      </c>
      <c r="I163" s="261"/>
      <c r="J163" s="262">
        <f>ROUND(I163*H163,2)</f>
        <v>0</v>
      </c>
      <c r="K163" s="263"/>
      <c r="L163" s="264"/>
      <c r="M163" s="265" t="s">
        <v>1</v>
      </c>
      <c r="N163" s="266" t="s">
        <v>40</v>
      </c>
      <c r="O163" s="90"/>
      <c r="P163" s="229">
        <f>O163*H163</f>
        <v>0</v>
      </c>
      <c r="Q163" s="229">
        <v>0</v>
      </c>
      <c r="R163" s="229">
        <f>Q163*H163</f>
        <v>0</v>
      </c>
      <c r="S163" s="229">
        <v>0</v>
      </c>
      <c r="T163" s="230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1" t="s">
        <v>165</v>
      </c>
      <c r="AT163" s="231" t="s">
        <v>200</v>
      </c>
      <c r="AU163" s="231" t="s">
        <v>85</v>
      </c>
      <c r="AY163" s="16" t="s">
        <v>125</v>
      </c>
      <c r="BE163" s="232">
        <f>IF(N163="základní",J163,0)</f>
        <v>0</v>
      </c>
      <c r="BF163" s="232">
        <f>IF(N163="snížená",J163,0)</f>
        <v>0</v>
      </c>
      <c r="BG163" s="232">
        <f>IF(N163="zákl. přenesená",J163,0)</f>
        <v>0</v>
      </c>
      <c r="BH163" s="232">
        <f>IF(N163="sníž. přenesená",J163,0)</f>
        <v>0</v>
      </c>
      <c r="BI163" s="232">
        <f>IF(N163="nulová",J163,0)</f>
        <v>0</v>
      </c>
      <c r="BJ163" s="16" t="s">
        <v>83</v>
      </c>
      <c r="BK163" s="232">
        <f>ROUND(I163*H163,2)</f>
        <v>0</v>
      </c>
      <c r="BL163" s="16" t="s">
        <v>131</v>
      </c>
      <c r="BM163" s="231" t="s">
        <v>214</v>
      </c>
    </row>
    <row r="164" s="2" customFormat="1" ht="24.15" customHeight="1">
      <c r="A164" s="37"/>
      <c r="B164" s="38"/>
      <c r="C164" s="256" t="s">
        <v>215</v>
      </c>
      <c r="D164" s="256" t="s">
        <v>200</v>
      </c>
      <c r="E164" s="257" t="s">
        <v>216</v>
      </c>
      <c r="F164" s="258" t="s">
        <v>217</v>
      </c>
      <c r="G164" s="259" t="s">
        <v>213</v>
      </c>
      <c r="H164" s="260">
        <v>3</v>
      </c>
      <c r="I164" s="261"/>
      <c r="J164" s="262">
        <f>ROUND(I164*H164,2)</f>
        <v>0</v>
      </c>
      <c r="K164" s="263"/>
      <c r="L164" s="264"/>
      <c r="M164" s="265" t="s">
        <v>1</v>
      </c>
      <c r="N164" s="266" t="s">
        <v>40</v>
      </c>
      <c r="O164" s="90"/>
      <c r="P164" s="229">
        <f>O164*H164</f>
        <v>0</v>
      </c>
      <c r="Q164" s="229">
        <v>0</v>
      </c>
      <c r="R164" s="229">
        <f>Q164*H164</f>
        <v>0</v>
      </c>
      <c r="S164" s="229">
        <v>0</v>
      </c>
      <c r="T164" s="230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1" t="s">
        <v>165</v>
      </c>
      <c r="AT164" s="231" t="s">
        <v>200</v>
      </c>
      <c r="AU164" s="231" t="s">
        <v>85</v>
      </c>
      <c r="AY164" s="16" t="s">
        <v>125</v>
      </c>
      <c r="BE164" s="232">
        <f>IF(N164="základní",J164,0)</f>
        <v>0</v>
      </c>
      <c r="BF164" s="232">
        <f>IF(N164="snížená",J164,0)</f>
        <v>0</v>
      </c>
      <c r="BG164" s="232">
        <f>IF(N164="zákl. přenesená",J164,0)</f>
        <v>0</v>
      </c>
      <c r="BH164" s="232">
        <f>IF(N164="sníž. přenesená",J164,0)</f>
        <v>0</v>
      </c>
      <c r="BI164" s="232">
        <f>IF(N164="nulová",J164,0)</f>
        <v>0</v>
      </c>
      <c r="BJ164" s="16" t="s">
        <v>83</v>
      </c>
      <c r="BK164" s="232">
        <f>ROUND(I164*H164,2)</f>
        <v>0</v>
      </c>
      <c r="BL164" s="16" t="s">
        <v>131</v>
      </c>
      <c r="BM164" s="231" t="s">
        <v>218</v>
      </c>
    </row>
    <row r="165" s="12" customFormat="1" ht="22.8" customHeight="1">
      <c r="A165" s="12"/>
      <c r="B165" s="203"/>
      <c r="C165" s="204"/>
      <c r="D165" s="205" t="s">
        <v>74</v>
      </c>
      <c r="E165" s="217" t="s">
        <v>219</v>
      </c>
      <c r="F165" s="217" t="s">
        <v>220</v>
      </c>
      <c r="G165" s="204"/>
      <c r="H165" s="204"/>
      <c r="I165" s="207"/>
      <c r="J165" s="218">
        <f>BK165</f>
        <v>0</v>
      </c>
      <c r="K165" s="204"/>
      <c r="L165" s="209"/>
      <c r="M165" s="210"/>
      <c r="N165" s="211"/>
      <c r="O165" s="211"/>
      <c r="P165" s="212">
        <f>P166</f>
        <v>0</v>
      </c>
      <c r="Q165" s="211"/>
      <c r="R165" s="212">
        <f>R166</f>
        <v>0</v>
      </c>
      <c r="S165" s="211"/>
      <c r="T165" s="213">
        <f>T166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14" t="s">
        <v>83</v>
      </c>
      <c r="AT165" s="215" t="s">
        <v>74</v>
      </c>
      <c r="AU165" s="215" t="s">
        <v>83</v>
      </c>
      <c r="AY165" s="214" t="s">
        <v>125</v>
      </c>
      <c r="BK165" s="216">
        <f>BK166</f>
        <v>0</v>
      </c>
    </row>
    <row r="166" s="2" customFormat="1" ht="24.15" customHeight="1">
      <c r="A166" s="37"/>
      <c r="B166" s="38"/>
      <c r="C166" s="219" t="s">
        <v>221</v>
      </c>
      <c r="D166" s="219" t="s">
        <v>127</v>
      </c>
      <c r="E166" s="220" t="s">
        <v>222</v>
      </c>
      <c r="F166" s="221" t="s">
        <v>223</v>
      </c>
      <c r="G166" s="222" t="s">
        <v>162</v>
      </c>
      <c r="H166" s="223">
        <v>5.7110000000000003</v>
      </c>
      <c r="I166" s="224"/>
      <c r="J166" s="225">
        <f>ROUND(I166*H166,2)</f>
        <v>0</v>
      </c>
      <c r="K166" s="226"/>
      <c r="L166" s="43"/>
      <c r="M166" s="267" t="s">
        <v>1</v>
      </c>
      <c r="N166" s="268" t="s">
        <v>40</v>
      </c>
      <c r="O166" s="269"/>
      <c r="P166" s="270">
        <f>O166*H166</f>
        <v>0</v>
      </c>
      <c r="Q166" s="270">
        <v>0</v>
      </c>
      <c r="R166" s="270">
        <f>Q166*H166</f>
        <v>0</v>
      </c>
      <c r="S166" s="270">
        <v>0</v>
      </c>
      <c r="T166" s="271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31" t="s">
        <v>131</v>
      </c>
      <c r="AT166" s="231" t="s">
        <v>127</v>
      </c>
      <c r="AU166" s="231" t="s">
        <v>85</v>
      </c>
      <c r="AY166" s="16" t="s">
        <v>125</v>
      </c>
      <c r="BE166" s="232">
        <f>IF(N166="základní",J166,0)</f>
        <v>0</v>
      </c>
      <c r="BF166" s="232">
        <f>IF(N166="snížená",J166,0)</f>
        <v>0</v>
      </c>
      <c r="BG166" s="232">
        <f>IF(N166="zákl. přenesená",J166,0)</f>
        <v>0</v>
      </c>
      <c r="BH166" s="232">
        <f>IF(N166="sníž. přenesená",J166,0)</f>
        <v>0</v>
      </c>
      <c r="BI166" s="232">
        <f>IF(N166="nulová",J166,0)</f>
        <v>0</v>
      </c>
      <c r="BJ166" s="16" t="s">
        <v>83</v>
      </c>
      <c r="BK166" s="232">
        <f>ROUND(I166*H166,2)</f>
        <v>0</v>
      </c>
      <c r="BL166" s="16" t="s">
        <v>131</v>
      </c>
      <c r="BM166" s="231" t="s">
        <v>224</v>
      </c>
    </row>
    <row r="167" s="2" customFormat="1" ht="6.96" customHeight="1">
      <c r="A167" s="37"/>
      <c r="B167" s="65"/>
      <c r="C167" s="66"/>
      <c r="D167" s="66"/>
      <c r="E167" s="66"/>
      <c r="F167" s="66"/>
      <c r="G167" s="66"/>
      <c r="H167" s="66"/>
      <c r="I167" s="66"/>
      <c r="J167" s="66"/>
      <c r="K167" s="66"/>
      <c r="L167" s="43"/>
      <c r="M167" s="37"/>
      <c r="O167" s="37"/>
      <c r="P167" s="37"/>
      <c r="Q167" s="37"/>
      <c r="R167" s="37"/>
      <c r="S167" s="37"/>
      <c r="T167" s="37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</row>
  </sheetData>
  <sheetProtection sheet="1" autoFilter="0" formatColumns="0" formatRows="0" objects="1" scenarios="1" spinCount="100000" saltValue="MV3GwCm837AtobmGTRtlK1OvrIsBmgbv3F88lMP8LymPTzOllTMrpNkjhzEUtmnZtI+RNiXJQPD/sQVURQEQPA==" hashValue="MJrciwpwqGypHEXpmQE76BqzeRf1vRFwptAa1mad2WMvSVdwjD3tn+H0lHeiWpLn6YgMBhxDlJw+9eHEKWsg2g==" algorithmName="SHA-512" password="CC35"/>
  <autoFilter ref="C120:K166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88</v>
      </c>
      <c r="AZ2" s="135" t="s">
        <v>92</v>
      </c>
      <c r="BA2" s="135" t="s">
        <v>1</v>
      </c>
      <c r="BB2" s="135" t="s">
        <v>1</v>
      </c>
      <c r="BC2" s="135" t="s">
        <v>225</v>
      </c>
      <c r="BD2" s="135" t="s">
        <v>85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19"/>
      <c r="AT3" s="16" t="s">
        <v>85</v>
      </c>
      <c r="AZ3" s="135" t="s">
        <v>94</v>
      </c>
      <c r="BA3" s="135" t="s">
        <v>1</v>
      </c>
      <c r="BB3" s="135" t="s">
        <v>1</v>
      </c>
      <c r="BC3" s="135" t="s">
        <v>8</v>
      </c>
      <c r="BD3" s="135" t="s">
        <v>85</v>
      </c>
    </row>
    <row r="4" s="1" customFormat="1" ht="24.96" customHeight="1">
      <c r="B4" s="19"/>
      <c r="D4" s="138" t="s">
        <v>96</v>
      </c>
      <c r="L4" s="19"/>
      <c r="M4" s="139" t="s">
        <v>10</v>
      </c>
      <c r="AT4" s="16" t="s">
        <v>4</v>
      </c>
      <c r="AZ4" s="135" t="s">
        <v>97</v>
      </c>
      <c r="BA4" s="135" t="s">
        <v>1</v>
      </c>
      <c r="BB4" s="135" t="s">
        <v>1</v>
      </c>
      <c r="BC4" s="135" t="s">
        <v>225</v>
      </c>
      <c r="BD4" s="135" t="s">
        <v>85</v>
      </c>
    </row>
    <row r="5" s="1" customFormat="1" ht="6.96" customHeight="1">
      <c r="B5" s="19"/>
      <c r="L5" s="19"/>
    </row>
    <row r="6" s="1" customFormat="1" ht="12" customHeight="1">
      <c r="B6" s="19"/>
      <c r="D6" s="140" t="s">
        <v>16</v>
      </c>
      <c r="L6" s="19"/>
    </row>
    <row r="7" s="1" customFormat="1" ht="16.5" customHeight="1">
      <c r="B7" s="19"/>
      <c r="E7" s="141" t="str">
        <f>'Rekapitulace stavby'!K6</f>
        <v>Revitalizace zeleně v Holešově - 2.etapa</v>
      </c>
      <c r="F7" s="140"/>
      <c r="G7" s="140"/>
      <c r="H7" s="140"/>
      <c r="L7" s="19"/>
    </row>
    <row r="8" s="2" customFormat="1" ht="12" customHeight="1">
      <c r="A8" s="37"/>
      <c r="B8" s="43"/>
      <c r="C8" s="37"/>
      <c r="D8" s="140" t="s">
        <v>98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2" t="s">
        <v>226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40" t="s">
        <v>18</v>
      </c>
      <c r="E11" s="37"/>
      <c r="F11" s="143" t="s">
        <v>1</v>
      </c>
      <c r="G11" s="37"/>
      <c r="H11" s="37"/>
      <c r="I11" s="140" t="s">
        <v>19</v>
      </c>
      <c r="J11" s="143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0" t="s">
        <v>20</v>
      </c>
      <c r="E12" s="37"/>
      <c r="F12" s="143" t="s">
        <v>21</v>
      </c>
      <c r="G12" s="37"/>
      <c r="H12" s="37"/>
      <c r="I12" s="140" t="s">
        <v>22</v>
      </c>
      <c r="J12" s="144" t="str">
        <f>'Rekapitulace stavby'!AN8</f>
        <v>22. 1. 2024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0" t="s">
        <v>24</v>
      </c>
      <c r="E14" s="37"/>
      <c r="F14" s="37"/>
      <c r="G14" s="37"/>
      <c r="H14" s="37"/>
      <c r="I14" s="140" t="s">
        <v>25</v>
      </c>
      <c r="J14" s="143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3" t="s">
        <v>26</v>
      </c>
      <c r="F15" s="37"/>
      <c r="G15" s="37"/>
      <c r="H15" s="37"/>
      <c r="I15" s="140" t="s">
        <v>27</v>
      </c>
      <c r="J15" s="143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40" t="s">
        <v>28</v>
      </c>
      <c r="E17" s="37"/>
      <c r="F17" s="37"/>
      <c r="G17" s="37"/>
      <c r="H17" s="37"/>
      <c r="I17" s="140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3"/>
      <c r="G18" s="143"/>
      <c r="H18" s="143"/>
      <c r="I18" s="140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40" t="s">
        <v>30</v>
      </c>
      <c r="E20" s="37"/>
      <c r="F20" s="37"/>
      <c r="G20" s="37"/>
      <c r="H20" s="37"/>
      <c r="I20" s="140" t="s">
        <v>25</v>
      </c>
      <c r="J20" s="143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3" t="s">
        <v>31</v>
      </c>
      <c r="F21" s="37"/>
      <c r="G21" s="37"/>
      <c r="H21" s="37"/>
      <c r="I21" s="140" t="s">
        <v>27</v>
      </c>
      <c r="J21" s="143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40" t="s">
        <v>33</v>
      </c>
      <c r="E23" s="37"/>
      <c r="F23" s="37"/>
      <c r="G23" s="37"/>
      <c r="H23" s="37"/>
      <c r="I23" s="140" t="s">
        <v>25</v>
      </c>
      <c r="J23" s="143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3" t="s">
        <v>31</v>
      </c>
      <c r="F24" s="37"/>
      <c r="G24" s="37"/>
      <c r="H24" s="37"/>
      <c r="I24" s="140" t="s">
        <v>27</v>
      </c>
      <c r="J24" s="143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40" t="s">
        <v>34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9"/>
      <c r="E29" s="149"/>
      <c r="F29" s="149"/>
      <c r="G29" s="149"/>
      <c r="H29" s="149"/>
      <c r="I29" s="149"/>
      <c r="J29" s="149"/>
      <c r="K29" s="149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50" t="s">
        <v>35</v>
      </c>
      <c r="E30" s="37"/>
      <c r="F30" s="37"/>
      <c r="G30" s="37"/>
      <c r="H30" s="37"/>
      <c r="I30" s="37"/>
      <c r="J30" s="151">
        <f>ROUND(J121,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9"/>
      <c r="E31" s="149"/>
      <c r="F31" s="149"/>
      <c r="G31" s="149"/>
      <c r="H31" s="149"/>
      <c r="I31" s="149"/>
      <c r="J31" s="149"/>
      <c r="K31" s="149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2" t="s">
        <v>37</v>
      </c>
      <c r="G32" s="37"/>
      <c r="H32" s="37"/>
      <c r="I32" s="152" t="s">
        <v>36</v>
      </c>
      <c r="J32" s="152" t="s">
        <v>38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3" t="s">
        <v>39</v>
      </c>
      <c r="E33" s="140" t="s">
        <v>40</v>
      </c>
      <c r="F33" s="154">
        <f>ROUND((SUM(BE121:BE164)),  2)</f>
        <v>0</v>
      </c>
      <c r="G33" s="37"/>
      <c r="H33" s="37"/>
      <c r="I33" s="155">
        <v>0.20999999999999999</v>
      </c>
      <c r="J33" s="154">
        <f>ROUND(((SUM(BE121:BE164))*I33),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40" t="s">
        <v>41</v>
      </c>
      <c r="F34" s="154">
        <f>ROUND((SUM(BF121:BF164)),  2)</f>
        <v>0</v>
      </c>
      <c r="G34" s="37"/>
      <c r="H34" s="37"/>
      <c r="I34" s="155">
        <v>0.12</v>
      </c>
      <c r="J34" s="154">
        <f>ROUND(((SUM(BF121:BF164))*I34),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0" t="s">
        <v>42</v>
      </c>
      <c r="F35" s="154">
        <f>ROUND((SUM(BG121:BG164)),  2)</f>
        <v>0</v>
      </c>
      <c r="G35" s="37"/>
      <c r="H35" s="37"/>
      <c r="I35" s="155">
        <v>0.20999999999999999</v>
      </c>
      <c r="J35" s="154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0" t="s">
        <v>43</v>
      </c>
      <c r="F36" s="154">
        <f>ROUND((SUM(BH121:BH164)),  2)</f>
        <v>0</v>
      </c>
      <c r="G36" s="37"/>
      <c r="H36" s="37"/>
      <c r="I36" s="155">
        <v>0.12</v>
      </c>
      <c r="J36" s="154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0" t="s">
        <v>44</v>
      </c>
      <c r="F37" s="154">
        <f>ROUND((SUM(BI121:BI164)),  2)</f>
        <v>0</v>
      </c>
      <c r="G37" s="37"/>
      <c r="H37" s="37"/>
      <c r="I37" s="155">
        <v>0</v>
      </c>
      <c r="J37" s="154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58"/>
      <c r="J39" s="161">
        <f>SUM(J30:J37)</f>
        <v>0</v>
      </c>
      <c r="K39" s="162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3" t="s">
        <v>48</v>
      </c>
      <c r="E50" s="164"/>
      <c r="F50" s="164"/>
      <c r="G50" s="163" t="s">
        <v>49</v>
      </c>
      <c r="H50" s="164"/>
      <c r="I50" s="164"/>
      <c r="J50" s="164"/>
      <c r="K50" s="164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5" t="s">
        <v>50</v>
      </c>
      <c r="E61" s="166"/>
      <c r="F61" s="167" t="s">
        <v>51</v>
      </c>
      <c r="G61" s="165" t="s">
        <v>50</v>
      </c>
      <c r="H61" s="166"/>
      <c r="I61" s="166"/>
      <c r="J61" s="168" t="s">
        <v>51</v>
      </c>
      <c r="K61" s="166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3" t="s">
        <v>52</v>
      </c>
      <c r="E65" s="169"/>
      <c r="F65" s="169"/>
      <c r="G65" s="163" t="s">
        <v>53</v>
      </c>
      <c r="H65" s="169"/>
      <c r="I65" s="169"/>
      <c r="J65" s="169"/>
      <c r="K65" s="169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5" t="s">
        <v>50</v>
      </c>
      <c r="E76" s="166"/>
      <c r="F76" s="167" t="s">
        <v>51</v>
      </c>
      <c r="G76" s="165" t="s">
        <v>50</v>
      </c>
      <c r="H76" s="166"/>
      <c r="I76" s="166"/>
      <c r="J76" s="168" t="s">
        <v>51</v>
      </c>
      <c r="K76" s="166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100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4" t="str">
        <f>E7</f>
        <v>Revitalizace zeleně v Holešově - 2.etapa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98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02 - Zpevněné plochy a mobiliář - lokalita 18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k.ú. Holešov, Dobrotice</v>
      </c>
      <c r="G89" s="39"/>
      <c r="H89" s="39"/>
      <c r="I89" s="31" t="s">
        <v>22</v>
      </c>
      <c r="J89" s="78" t="str">
        <f>IF(J12="","",J12)</f>
        <v>22. 1. 2024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Město Holešov</v>
      </c>
      <c r="G91" s="39"/>
      <c r="H91" s="39"/>
      <c r="I91" s="31" t="s">
        <v>30</v>
      </c>
      <c r="J91" s="35" t="str">
        <f>E21</f>
        <v>Ing. Alena Vránová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33</v>
      </c>
      <c r="J92" s="35" t="str">
        <f>E24</f>
        <v>Ing. Alena Vránová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5" t="s">
        <v>101</v>
      </c>
      <c r="D94" s="176"/>
      <c r="E94" s="176"/>
      <c r="F94" s="176"/>
      <c r="G94" s="176"/>
      <c r="H94" s="176"/>
      <c r="I94" s="176"/>
      <c r="J94" s="177" t="s">
        <v>102</v>
      </c>
      <c r="K94" s="176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8" t="s">
        <v>103</v>
      </c>
      <c r="D96" s="39"/>
      <c r="E96" s="39"/>
      <c r="F96" s="39"/>
      <c r="G96" s="39"/>
      <c r="H96" s="39"/>
      <c r="I96" s="39"/>
      <c r="J96" s="109">
        <f>J121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104</v>
      </c>
    </row>
    <row r="97" s="9" customFormat="1" ht="24.96" customHeight="1">
      <c r="A97" s="9"/>
      <c r="B97" s="179"/>
      <c r="C97" s="180"/>
      <c r="D97" s="181" t="s">
        <v>105</v>
      </c>
      <c r="E97" s="182"/>
      <c r="F97" s="182"/>
      <c r="G97" s="182"/>
      <c r="H97" s="182"/>
      <c r="I97" s="182"/>
      <c r="J97" s="183">
        <f>J122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106</v>
      </c>
      <c r="E98" s="188"/>
      <c r="F98" s="188"/>
      <c r="G98" s="188"/>
      <c r="H98" s="188"/>
      <c r="I98" s="188"/>
      <c r="J98" s="189">
        <f>J123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107</v>
      </c>
      <c r="E99" s="188"/>
      <c r="F99" s="188"/>
      <c r="G99" s="188"/>
      <c r="H99" s="188"/>
      <c r="I99" s="188"/>
      <c r="J99" s="189">
        <f>J151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108</v>
      </c>
      <c r="E100" s="188"/>
      <c r="F100" s="188"/>
      <c r="G100" s="188"/>
      <c r="H100" s="188"/>
      <c r="I100" s="188"/>
      <c r="J100" s="189">
        <f>J159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109</v>
      </c>
      <c r="E101" s="188"/>
      <c r="F101" s="188"/>
      <c r="G101" s="188"/>
      <c r="H101" s="188"/>
      <c r="I101" s="188"/>
      <c r="J101" s="189">
        <f>J163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7"/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s="2" customFormat="1" ht="6.96" customHeight="1">
      <c r="A103" s="37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7" s="2" customFormat="1" ht="6.96" customHeight="1">
      <c r="A107" s="37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4.96" customHeight="1">
      <c r="A108" s="37"/>
      <c r="B108" s="38"/>
      <c r="C108" s="22" t="s">
        <v>110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16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9"/>
      <c r="D111" s="39"/>
      <c r="E111" s="174" t="str">
        <f>E7</f>
        <v>Revitalizace zeleně v Holešově - 2.etapa</v>
      </c>
      <c r="F111" s="31"/>
      <c r="G111" s="31"/>
      <c r="H111" s="31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98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9"/>
      <c r="D113" s="39"/>
      <c r="E113" s="75" t="str">
        <f>E9</f>
        <v>02 - Zpevněné plochy a mobiliář - lokalita 18</v>
      </c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20</v>
      </c>
      <c r="D115" s="39"/>
      <c r="E115" s="39"/>
      <c r="F115" s="26" t="str">
        <f>F12</f>
        <v>k.ú. Holešov, Dobrotice</v>
      </c>
      <c r="G115" s="39"/>
      <c r="H115" s="39"/>
      <c r="I115" s="31" t="s">
        <v>22</v>
      </c>
      <c r="J115" s="78" t="str">
        <f>IF(J12="","",J12)</f>
        <v>22. 1. 2024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24</v>
      </c>
      <c r="D117" s="39"/>
      <c r="E117" s="39"/>
      <c r="F117" s="26" t="str">
        <f>E15</f>
        <v>Město Holešov</v>
      </c>
      <c r="G117" s="39"/>
      <c r="H117" s="39"/>
      <c r="I117" s="31" t="s">
        <v>30</v>
      </c>
      <c r="J117" s="35" t="str">
        <f>E21</f>
        <v>Ing. Alena Vránová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28</v>
      </c>
      <c r="D118" s="39"/>
      <c r="E118" s="39"/>
      <c r="F118" s="26" t="str">
        <f>IF(E18="","",E18)</f>
        <v>Vyplň údaj</v>
      </c>
      <c r="G118" s="39"/>
      <c r="H118" s="39"/>
      <c r="I118" s="31" t="s">
        <v>33</v>
      </c>
      <c r="J118" s="35" t="str">
        <f>E24</f>
        <v>Ing. Alena Vránová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0.32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11" customFormat="1" ht="29.28" customHeight="1">
      <c r="A120" s="191"/>
      <c r="B120" s="192"/>
      <c r="C120" s="193" t="s">
        <v>111</v>
      </c>
      <c r="D120" s="194" t="s">
        <v>60</v>
      </c>
      <c r="E120" s="194" t="s">
        <v>56</v>
      </c>
      <c r="F120" s="194" t="s">
        <v>57</v>
      </c>
      <c r="G120" s="194" t="s">
        <v>112</v>
      </c>
      <c r="H120" s="194" t="s">
        <v>113</v>
      </c>
      <c r="I120" s="194" t="s">
        <v>114</v>
      </c>
      <c r="J120" s="195" t="s">
        <v>102</v>
      </c>
      <c r="K120" s="196" t="s">
        <v>115</v>
      </c>
      <c r="L120" s="197"/>
      <c r="M120" s="99" t="s">
        <v>1</v>
      </c>
      <c r="N120" s="100" t="s">
        <v>39</v>
      </c>
      <c r="O120" s="100" t="s">
        <v>116</v>
      </c>
      <c r="P120" s="100" t="s">
        <v>117</v>
      </c>
      <c r="Q120" s="100" t="s">
        <v>118</v>
      </c>
      <c r="R120" s="100" t="s">
        <v>119</v>
      </c>
      <c r="S120" s="100" t="s">
        <v>120</v>
      </c>
      <c r="T120" s="101" t="s">
        <v>121</v>
      </c>
      <c r="U120" s="191"/>
      <c r="V120" s="191"/>
      <c r="W120" s="191"/>
      <c r="X120" s="191"/>
      <c r="Y120" s="191"/>
      <c r="Z120" s="191"/>
      <c r="AA120" s="191"/>
      <c r="AB120" s="191"/>
      <c r="AC120" s="191"/>
      <c r="AD120" s="191"/>
      <c r="AE120" s="191"/>
    </row>
    <row r="121" s="2" customFormat="1" ht="22.8" customHeight="1">
      <c r="A121" s="37"/>
      <c r="B121" s="38"/>
      <c r="C121" s="106" t="s">
        <v>122</v>
      </c>
      <c r="D121" s="39"/>
      <c r="E121" s="39"/>
      <c r="F121" s="39"/>
      <c r="G121" s="39"/>
      <c r="H121" s="39"/>
      <c r="I121" s="39"/>
      <c r="J121" s="198">
        <f>BK121</f>
        <v>0</v>
      </c>
      <c r="K121" s="39"/>
      <c r="L121" s="43"/>
      <c r="M121" s="102"/>
      <c r="N121" s="199"/>
      <c r="O121" s="103"/>
      <c r="P121" s="200">
        <f>P122</f>
        <v>0</v>
      </c>
      <c r="Q121" s="103"/>
      <c r="R121" s="200">
        <f>R122</f>
        <v>3.8605000000000005</v>
      </c>
      <c r="S121" s="103"/>
      <c r="T121" s="201">
        <f>T122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74</v>
      </c>
      <c r="AU121" s="16" t="s">
        <v>104</v>
      </c>
      <c r="BK121" s="202">
        <f>BK122</f>
        <v>0</v>
      </c>
    </row>
    <row r="122" s="12" customFormat="1" ht="25.92" customHeight="1">
      <c r="A122" s="12"/>
      <c r="B122" s="203"/>
      <c r="C122" s="204"/>
      <c r="D122" s="205" t="s">
        <v>74</v>
      </c>
      <c r="E122" s="206" t="s">
        <v>123</v>
      </c>
      <c r="F122" s="206" t="s">
        <v>124</v>
      </c>
      <c r="G122" s="204"/>
      <c r="H122" s="204"/>
      <c r="I122" s="207"/>
      <c r="J122" s="208">
        <f>BK122</f>
        <v>0</v>
      </c>
      <c r="K122" s="204"/>
      <c r="L122" s="209"/>
      <c r="M122" s="210"/>
      <c r="N122" s="211"/>
      <c r="O122" s="211"/>
      <c r="P122" s="212">
        <f>P123+P151+P159+P163</f>
        <v>0</v>
      </c>
      <c r="Q122" s="211"/>
      <c r="R122" s="212">
        <f>R123+R151+R159+R163</f>
        <v>3.8605000000000005</v>
      </c>
      <c r="S122" s="211"/>
      <c r="T122" s="213">
        <f>T123+T151+T159+T163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4" t="s">
        <v>83</v>
      </c>
      <c r="AT122" s="215" t="s">
        <v>74</v>
      </c>
      <c r="AU122" s="215" t="s">
        <v>75</v>
      </c>
      <c r="AY122" s="214" t="s">
        <v>125</v>
      </c>
      <c r="BK122" s="216">
        <f>BK123+BK151+BK159+BK163</f>
        <v>0</v>
      </c>
    </row>
    <row r="123" s="12" customFormat="1" ht="22.8" customHeight="1">
      <c r="A123" s="12"/>
      <c r="B123" s="203"/>
      <c r="C123" s="204"/>
      <c r="D123" s="205" t="s">
        <v>74</v>
      </c>
      <c r="E123" s="217" t="s">
        <v>83</v>
      </c>
      <c r="F123" s="217" t="s">
        <v>126</v>
      </c>
      <c r="G123" s="204"/>
      <c r="H123" s="204"/>
      <c r="I123" s="207"/>
      <c r="J123" s="218">
        <f>BK123</f>
        <v>0</v>
      </c>
      <c r="K123" s="204"/>
      <c r="L123" s="209"/>
      <c r="M123" s="210"/>
      <c r="N123" s="211"/>
      <c r="O123" s="211"/>
      <c r="P123" s="212">
        <f>SUM(P124:P150)</f>
        <v>0</v>
      </c>
      <c r="Q123" s="211"/>
      <c r="R123" s="212">
        <f>SUM(R124:R150)</f>
        <v>0</v>
      </c>
      <c r="S123" s="211"/>
      <c r="T123" s="213">
        <f>SUM(T124:T150)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4" t="s">
        <v>83</v>
      </c>
      <c r="AT123" s="215" t="s">
        <v>74</v>
      </c>
      <c r="AU123" s="215" t="s">
        <v>83</v>
      </c>
      <c r="AY123" s="214" t="s">
        <v>125</v>
      </c>
      <c r="BK123" s="216">
        <f>SUM(BK124:BK150)</f>
        <v>0</v>
      </c>
    </row>
    <row r="124" s="2" customFormat="1" ht="24.15" customHeight="1">
      <c r="A124" s="37"/>
      <c r="B124" s="38"/>
      <c r="C124" s="219" t="s">
        <v>83</v>
      </c>
      <c r="D124" s="219" t="s">
        <v>127</v>
      </c>
      <c r="E124" s="220" t="s">
        <v>227</v>
      </c>
      <c r="F124" s="221" t="s">
        <v>228</v>
      </c>
      <c r="G124" s="222" t="s">
        <v>213</v>
      </c>
      <c r="H124" s="223">
        <v>1</v>
      </c>
      <c r="I124" s="224"/>
      <c r="J124" s="225">
        <f>ROUND(I124*H124,2)</f>
        <v>0</v>
      </c>
      <c r="K124" s="226"/>
      <c r="L124" s="43"/>
      <c r="M124" s="227" t="s">
        <v>1</v>
      </c>
      <c r="N124" s="228" t="s">
        <v>40</v>
      </c>
      <c r="O124" s="90"/>
      <c r="P124" s="229">
        <f>O124*H124</f>
        <v>0</v>
      </c>
      <c r="Q124" s="229">
        <v>0</v>
      </c>
      <c r="R124" s="229">
        <f>Q124*H124</f>
        <v>0</v>
      </c>
      <c r="S124" s="229">
        <v>0</v>
      </c>
      <c r="T124" s="230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31" t="s">
        <v>131</v>
      </c>
      <c r="AT124" s="231" t="s">
        <v>127</v>
      </c>
      <c r="AU124" s="231" t="s">
        <v>85</v>
      </c>
      <c r="AY124" s="16" t="s">
        <v>125</v>
      </c>
      <c r="BE124" s="232">
        <f>IF(N124="základní",J124,0)</f>
        <v>0</v>
      </c>
      <c r="BF124" s="232">
        <f>IF(N124="snížená",J124,0)</f>
        <v>0</v>
      </c>
      <c r="BG124" s="232">
        <f>IF(N124="zákl. přenesená",J124,0)</f>
        <v>0</v>
      </c>
      <c r="BH124" s="232">
        <f>IF(N124="sníž. přenesená",J124,0)</f>
        <v>0</v>
      </c>
      <c r="BI124" s="232">
        <f>IF(N124="nulová",J124,0)</f>
        <v>0</v>
      </c>
      <c r="BJ124" s="16" t="s">
        <v>83</v>
      </c>
      <c r="BK124" s="232">
        <f>ROUND(I124*H124,2)</f>
        <v>0</v>
      </c>
      <c r="BL124" s="16" t="s">
        <v>131</v>
      </c>
      <c r="BM124" s="231" t="s">
        <v>229</v>
      </c>
    </row>
    <row r="125" s="2" customFormat="1" ht="33" customHeight="1">
      <c r="A125" s="37"/>
      <c r="B125" s="38"/>
      <c r="C125" s="219" t="s">
        <v>85</v>
      </c>
      <c r="D125" s="219" t="s">
        <v>127</v>
      </c>
      <c r="E125" s="220" t="s">
        <v>230</v>
      </c>
      <c r="F125" s="221" t="s">
        <v>231</v>
      </c>
      <c r="G125" s="222" t="s">
        <v>213</v>
      </c>
      <c r="H125" s="223">
        <v>1</v>
      </c>
      <c r="I125" s="224"/>
      <c r="J125" s="225">
        <f>ROUND(I125*H125,2)</f>
        <v>0</v>
      </c>
      <c r="K125" s="226"/>
      <c r="L125" s="43"/>
      <c r="M125" s="227" t="s">
        <v>1</v>
      </c>
      <c r="N125" s="228" t="s">
        <v>40</v>
      </c>
      <c r="O125" s="90"/>
      <c r="P125" s="229">
        <f>O125*H125</f>
        <v>0</v>
      </c>
      <c r="Q125" s="229">
        <v>0</v>
      </c>
      <c r="R125" s="229">
        <f>Q125*H125</f>
        <v>0</v>
      </c>
      <c r="S125" s="229">
        <v>0</v>
      </c>
      <c r="T125" s="230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31" t="s">
        <v>131</v>
      </c>
      <c r="AT125" s="231" t="s">
        <v>127</v>
      </c>
      <c r="AU125" s="231" t="s">
        <v>85</v>
      </c>
      <c r="AY125" s="16" t="s">
        <v>125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16" t="s">
        <v>83</v>
      </c>
      <c r="BK125" s="232">
        <f>ROUND(I125*H125,2)</f>
        <v>0</v>
      </c>
      <c r="BL125" s="16" t="s">
        <v>131</v>
      </c>
      <c r="BM125" s="231" t="s">
        <v>232</v>
      </c>
    </row>
    <row r="126" s="2" customFormat="1" ht="16.5" customHeight="1">
      <c r="A126" s="37"/>
      <c r="B126" s="38"/>
      <c r="C126" s="219" t="s">
        <v>139</v>
      </c>
      <c r="D126" s="219" t="s">
        <v>127</v>
      </c>
      <c r="E126" s="220" t="s">
        <v>128</v>
      </c>
      <c r="F126" s="221" t="s">
        <v>129</v>
      </c>
      <c r="G126" s="222" t="s">
        <v>130</v>
      </c>
      <c r="H126" s="223">
        <v>12</v>
      </c>
      <c r="I126" s="224"/>
      <c r="J126" s="225">
        <f>ROUND(I126*H126,2)</f>
        <v>0</v>
      </c>
      <c r="K126" s="226"/>
      <c r="L126" s="43"/>
      <c r="M126" s="227" t="s">
        <v>1</v>
      </c>
      <c r="N126" s="228" t="s">
        <v>40</v>
      </c>
      <c r="O126" s="90"/>
      <c r="P126" s="229">
        <f>O126*H126</f>
        <v>0</v>
      </c>
      <c r="Q126" s="229">
        <v>0</v>
      </c>
      <c r="R126" s="229">
        <f>Q126*H126</f>
        <v>0</v>
      </c>
      <c r="S126" s="229">
        <v>0</v>
      </c>
      <c r="T126" s="230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31" t="s">
        <v>131</v>
      </c>
      <c r="AT126" s="231" t="s">
        <v>127</v>
      </c>
      <c r="AU126" s="231" t="s">
        <v>85</v>
      </c>
      <c r="AY126" s="16" t="s">
        <v>125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16" t="s">
        <v>83</v>
      </c>
      <c r="BK126" s="232">
        <f>ROUND(I126*H126,2)</f>
        <v>0</v>
      </c>
      <c r="BL126" s="16" t="s">
        <v>131</v>
      </c>
      <c r="BM126" s="231" t="s">
        <v>132</v>
      </c>
    </row>
    <row r="127" s="13" customFormat="1">
      <c r="A127" s="13"/>
      <c r="B127" s="233"/>
      <c r="C127" s="234"/>
      <c r="D127" s="235" t="s">
        <v>133</v>
      </c>
      <c r="E127" s="236" t="s">
        <v>94</v>
      </c>
      <c r="F127" s="237" t="s">
        <v>8</v>
      </c>
      <c r="G127" s="234"/>
      <c r="H127" s="238">
        <v>12</v>
      </c>
      <c r="I127" s="239"/>
      <c r="J127" s="234"/>
      <c r="K127" s="234"/>
      <c r="L127" s="240"/>
      <c r="M127" s="241"/>
      <c r="N127" s="242"/>
      <c r="O127" s="242"/>
      <c r="P127" s="242"/>
      <c r="Q127" s="242"/>
      <c r="R127" s="242"/>
      <c r="S127" s="242"/>
      <c r="T127" s="24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4" t="s">
        <v>133</v>
      </c>
      <c r="AU127" s="244" t="s">
        <v>85</v>
      </c>
      <c r="AV127" s="13" t="s">
        <v>85</v>
      </c>
      <c r="AW127" s="13" t="s">
        <v>32</v>
      </c>
      <c r="AX127" s="13" t="s">
        <v>83</v>
      </c>
      <c r="AY127" s="244" t="s">
        <v>125</v>
      </c>
    </row>
    <row r="128" s="2" customFormat="1" ht="24.15" customHeight="1">
      <c r="A128" s="37"/>
      <c r="B128" s="38"/>
      <c r="C128" s="219" t="s">
        <v>131</v>
      </c>
      <c r="D128" s="219" t="s">
        <v>127</v>
      </c>
      <c r="E128" s="220" t="s">
        <v>134</v>
      </c>
      <c r="F128" s="221" t="s">
        <v>135</v>
      </c>
      <c r="G128" s="222" t="s">
        <v>136</v>
      </c>
      <c r="H128" s="223">
        <v>2.3999999999999999</v>
      </c>
      <c r="I128" s="224"/>
      <c r="J128" s="225">
        <f>ROUND(I128*H128,2)</f>
        <v>0</v>
      </c>
      <c r="K128" s="226"/>
      <c r="L128" s="43"/>
      <c r="M128" s="227" t="s">
        <v>1</v>
      </c>
      <c r="N128" s="228" t="s">
        <v>40</v>
      </c>
      <c r="O128" s="90"/>
      <c r="P128" s="229">
        <f>O128*H128</f>
        <v>0</v>
      </c>
      <c r="Q128" s="229">
        <v>0</v>
      </c>
      <c r="R128" s="229">
        <f>Q128*H128</f>
        <v>0</v>
      </c>
      <c r="S128" s="229">
        <v>0</v>
      </c>
      <c r="T128" s="230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1" t="s">
        <v>131</v>
      </c>
      <c r="AT128" s="231" t="s">
        <v>127</v>
      </c>
      <c r="AU128" s="231" t="s">
        <v>85</v>
      </c>
      <c r="AY128" s="16" t="s">
        <v>125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6" t="s">
        <v>83</v>
      </c>
      <c r="BK128" s="232">
        <f>ROUND(I128*H128,2)</f>
        <v>0</v>
      </c>
      <c r="BL128" s="16" t="s">
        <v>131</v>
      </c>
      <c r="BM128" s="231" t="s">
        <v>137</v>
      </c>
    </row>
    <row r="129" s="13" customFormat="1">
      <c r="A129" s="13"/>
      <c r="B129" s="233"/>
      <c r="C129" s="234"/>
      <c r="D129" s="235" t="s">
        <v>133</v>
      </c>
      <c r="E129" s="236" t="s">
        <v>1</v>
      </c>
      <c r="F129" s="237" t="s">
        <v>138</v>
      </c>
      <c r="G129" s="234"/>
      <c r="H129" s="238">
        <v>2.3999999999999999</v>
      </c>
      <c r="I129" s="239"/>
      <c r="J129" s="234"/>
      <c r="K129" s="234"/>
      <c r="L129" s="240"/>
      <c r="M129" s="241"/>
      <c r="N129" s="242"/>
      <c r="O129" s="242"/>
      <c r="P129" s="242"/>
      <c r="Q129" s="242"/>
      <c r="R129" s="242"/>
      <c r="S129" s="242"/>
      <c r="T129" s="24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4" t="s">
        <v>133</v>
      </c>
      <c r="AU129" s="244" t="s">
        <v>85</v>
      </c>
      <c r="AV129" s="13" t="s">
        <v>85</v>
      </c>
      <c r="AW129" s="13" t="s">
        <v>32</v>
      </c>
      <c r="AX129" s="13" t="s">
        <v>83</v>
      </c>
      <c r="AY129" s="244" t="s">
        <v>125</v>
      </c>
    </row>
    <row r="130" s="2" customFormat="1" ht="24.15" customHeight="1">
      <c r="A130" s="37"/>
      <c r="B130" s="38"/>
      <c r="C130" s="219" t="s">
        <v>150</v>
      </c>
      <c r="D130" s="219" t="s">
        <v>127</v>
      </c>
      <c r="E130" s="220" t="s">
        <v>140</v>
      </c>
      <c r="F130" s="221" t="s">
        <v>141</v>
      </c>
      <c r="G130" s="222" t="s">
        <v>136</v>
      </c>
      <c r="H130" s="223">
        <v>1.2</v>
      </c>
      <c r="I130" s="224"/>
      <c r="J130" s="225">
        <f>ROUND(I130*H130,2)</f>
        <v>0</v>
      </c>
      <c r="K130" s="226"/>
      <c r="L130" s="43"/>
      <c r="M130" s="227" t="s">
        <v>1</v>
      </c>
      <c r="N130" s="228" t="s">
        <v>40</v>
      </c>
      <c r="O130" s="90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1" t="s">
        <v>131</v>
      </c>
      <c r="AT130" s="231" t="s">
        <v>127</v>
      </c>
      <c r="AU130" s="231" t="s">
        <v>85</v>
      </c>
      <c r="AY130" s="16" t="s">
        <v>125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6" t="s">
        <v>83</v>
      </c>
      <c r="BK130" s="232">
        <f>ROUND(I130*H130,2)</f>
        <v>0</v>
      </c>
      <c r="BL130" s="16" t="s">
        <v>131</v>
      </c>
      <c r="BM130" s="231" t="s">
        <v>142</v>
      </c>
    </row>
    <row r="131" s="13" customFormat="1">
      <c r="A131" s="13"/>
      <c r="B131" s="233"/>
      <c r="C131" s="234"/>
      <c r="D131" s="235" t="s">
        <v>133</v>
      </c>
      <c r="E131" s="236" t="s">
        <v>1</v>
      </c>
      <c r="F131" s="237" t="s">
        <v>143</v>
      </c>
      <c r="G131" s="234"/>
      <c r="H131" s="238">
        <v>1.2</v>
      </c>
      <c r="I131" s="239"/>
      <c r="J131" s="234"/>
      <c r="K131" s="234"/>
      <c r="L131" s="240"/>
      <c r="M131" s="241"/>
      <c r="N131" s="242"/>
      <c r="O131" s="242"/>
      <c r="P131" s="242"/>
      <c r="Q131" s="242"/>
      <c r="R131" s="242"/>
      <c r="S131" s="242"/>
      <c r="T131" s="24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4" t="s">
        <v>133</v>
      </c>
      <c r="AU131" s="244" t="s">
        <v>85</v>
      </c>
      <c r="AV131" s="13" t="s">
        <v>85</v>
      </c>
      <c r="AW131" s="13" t="s">
        <v>32</v>
      </c>
      <c r="AX131" s="13" t="s">
        <v>83</v>
      </c>
      <c r="AY131" s="244" t="s">
        <v>125</v>
      </c>
    </row>
    <row r="132" s="2" customFormat="1" ht="24.15" customHeight="1">
      <c r="A132" s="37"/>
      <c r="B132" s="38"/>
      <c r="C132" s="219" t="s">
        <v>154</v>
      </c>
      <c r="D132" s="219" t="s">
        <v>127</v>
      </c>
      <c r="E132" s="220" t="s">
        <v>144</v>
      </c>
      <c r="F132" s="221" t="s">
        <v>145</v>
      </c>
      <c r="G132" s="222" t="s">
        <v>136</v>
      </c>
      <c r="H132" s="223">
        <v>1.8</v>
      </c>
      <c r="I132" s="224"/>
      <c r="J132" s="225">
        <f>ROUND(I132*H132,2)</f>
        <v>0</v>
      </c>
      <c r="K132" s="226"/>
      <c r="L132" s="43"/>
      <c r="M132" s="227" t="s">
        <v>1</v>
      </c>
      <c r="N132" s="228" t="s">
        <v>40</v>
      </c>
      <c r="O132" s="90"/>
      <c r="P132" s="229">
        <f>O132*H132</f>
        <v>0</v>
      </c>
      <c r="Q132" s="229">
        <v>0</v>
      </c>
      <c r="R132" s="229">
        <f>Q132*H132</f>
        <v>0</v>
      </c>
      <c r="S132" s="229">
        <v>0</v>
      </c>
      <c r="T132" s="230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1" t="s">
        <v>131</v>
      </c>
      <c r="AT132" s="231" t="s">
        <v>127</v>
      </c>
      <c r="AU132" s="231" t="s">
        <v>85</v>
      </c>
      <c r="AY132" s="16" t="s">
        <v>125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6" t="s">
        <v>83</v>
      </c>
      <c r="BK132" s="232">
        <f>ROUND(I132*H132,2)</f>
        <v>0</v>
      </c>
      <c r="BL132" s="16" t="s">
        <v>131</v>
      </c>
      <c r="BM132" s="231" t="s">
        <v>146</v>
      </c>
    </row>
    <row r="133" s="13" customFormat="1">
      <c r="A133" s="13"/>
      <c r="B133" s="233"/>
      <c r="C133" s="234"/>
      <c r="D133" s="235" t="s">
        <v>133</v>
      </c>
      <c r="E133" s="236" t="s">
        <v>1</v>
      </c>
      <c r="F133" s="237" t="s">
        <v>233</v>
      </c>
      <c r="G133" s="234"/>
      <c r="H133" s="238">
        <v>1.8</v>
      </c>
      <c r="I133" s="239"/>
      <c r="J133" s="234"/>
      <c r="K133" s="234"/>
      <c r="L133" s="240"/>
      <c r="M133" s="241"/>
      <c r="N133" s="242"/>
      <c r="O133" s="242"/>
      <c r="P133" s="242"/>
      <c r="Q133" s="242"/>
      <c r="R133" s="242"/>
      <c r="S133" s="242"/>
      <c r="T133" s="24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4" t="s">
        <v>133</v>
      </c>
      <c r="AU133" s="244" t="s">
        <v>85</v>
      </c>
      <c r="AV133" s="13" t="s">
        <v>85</v>
      </c>
      <c r="AW133" s="13" t="s">
        <v>32</v>
      </c>
      <c r="AX133" s="13" t="s">
        <v>75</v>
      </c>
      <c r="AY133" s="244" t="s">
        <v>125</v>
      </c>
    </row>
    <row r="134" s="14" customFormat="1">
      <c r="A134" s="14"/>
      <c r="B134" s="245"/>
      <c r="C134" s="246"/>
      <c r="D134" s="235" t="s">
        <v>133</v>
      </c>
      <c r="E134" s="247" t="s">
        <v>97</v>
      </c>
      <c r="F134" s="248" t="s">
        <v>149</v>
      </c>
      <c r="G134" s="246"/>
      <c r="H134" s="249">
        <v>1.8</v>
      </c>
      <c r="I134" s="250"/>
      <c r="J134" s="246"/>
      <c r="K134" s="246"/>
      <c r="L134" s="251"/>
      <c r="M134" s="252"/>
      <c r="N134" s="253"/>
      <c r="O134" s="253"/>
      <c r="P134" s="253"/>
      <c r="Q134" s="253"/>
      <c r="R134" s="253"/>
      <c r="S134" s="253"/>
      <c r="T134" s="25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5" t="s">
        <v>133</v>
      </c>
      <c r="AU134" s="255" t="s">
        <v>85</v>
      </c>
      <c r="AV134" s="14" t="s">
        <v>131</v>
      </c>
      <c r="AW134" s="14" t="s">
        <v>32</v>
      </c>
      <c r="AX134" s="14" t="s">
        <v>83</v>
      </c>
      <c r="AY134" s="255" t="s">
        <v>125</v>
      </c>
    </row>
    <row r="135" s="2" customFormat="1" ht="33" customHeight="1">
      <c r="A135" s="37"/>
      <c r="B135" s="38"/>
      <c r="C135" s="219" t="s">
        <v>159</v>
      </c>
      <c r="D135" s="219" t="s">
        <v>127</v>
      </c>
      <c r="E135" s="220" t="s">
        <v>151</v>
      </c>
      <c r="F135" s="221" t="s">
        <v>152</v>
      </c>
      <c r="G135" s="222" t="s">
        <v>136</v>
      </c>
      <c r="H135" s="223">
        <v>1.8</v>
      </c>
      <c r="I135" s="224"/>
      <c r="J135" s="225">
        <f>ROUND(I135*H135,2)</f>
        <v>0</v>
      </c>
      <c r="K135" s="226"/>
      <c r="L135" s="43"/>
      <c r="M135" s="227" t="s">
        <v>1</v>
      </c>
      <c r="N135" s="228" t="s">
        <v>40</v>
      </c>
      <c r="O135" s="90"/>
      <c r="P135" s="229">
        <f>O135*H135</f>
        <v>0</v>
      </c>
      <c r="Q135" s="229">
        <v>0</v>
      </c>
      <c r="R135" s="229">
        <f>Q135*H135</f>
        <v>0</v>
      </c>
      <c r="S135" s="229">
        <v>0</v>
      </c>
      <c r="T135" s="230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1" t="s">
        <v>131</v>
      </c>
      <c r="AT135" s="231" t="s">
        <v>127</v>
      </c>
      <c r="AU135" s="231" t="s">
        <v>85</v>
      </c>
      <c r="AY135" s="16" t="s">
        <v>125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6" t="s">
        <v>83</v>
      </c>
      <c r="BK135" s="232">
        <f>ROUND(I135*H135,2)</f>
        <v>0</v>
      </c>
      <c r="BL135" s="16" t="s">
        <v>131</v>
      </c>
      <c r="BM135" s="231" t="s">
        <v>153</v>
      </c>
    </row>
    <row r="136" s="13" customFormat="1">
      <c r="A136" s="13"/>
      <c r="B136" s="233"/>
      <c r="C136" s="234"/>
      <c r="D136" s="235" t="s">
        <v>133</v>
      </c>
      <c r="E136" s="236" t="s">
        <v>92</v>
      </c>
      <c r="F136" s="237" t="s">
        <v>97</v>
      </c>
      <c r="G136" s="234"/>
      <c r="H136" s="238">
        <v>1.8</v>
      </c>
      <c r="I136" s="239"/>
      <c r="J136" s="234"/>
      <c r="K136" s="234"/>
      <c r="L136" s="240"/>
      <c r="M136" s="241"/>
      <c r="N136" s="242"/>
      <c r="O136" s="242"/>
      <c r="P136" s="242"/>
      <c r="Q136" s="242"/>
      <c r="R136" s="242"/>
      <c r="S136" s="242"/>
      <c r="T136" s="24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4" t="s">
        <v>133</v>
      </c>
      <c r="AU136" s="244" t="s">
        <v>85</v>
      </c>
      <c r="AV136" s="13" t="s">
        <v>85</v>
      </c>
      <c r="AW136" s="13" t="s">
        <v>32</v>
      </c>
      <c r="AX136" s="13" t="s">
        <v>83</v>
      </c>
      <c r="AY136" s="244" t="s">
        <v>125</v>
      </c>
    </row>
    <row r="137" s="2" customFormat="1" ht="37.8" customHeight="1">
      <c r="A137" s="37"/>
      <c r="B137" s="38"/>
      <c r="C137" s="219" t="s">
        <v>165</v>
      </c>
      <c r="D137" s="219" t="s">
        <v>127</v>
      </c>
      <c r="E137" s="220" t="s">
        <v>155</v>
      </c>
      <c r="F137" s="221" t="s">
        <v>156</v>
      </c>
      <c r="G137" s="222" t="s">
        <v>136</v>
      </c>
      <c r="H137" s="223">
        <v>18</v>
      </c>
      <c r="I137" s="224"/>
      <c r="J137" s="225">
        <f>ROUND(I137*H137,2)</f>
        <v>0</v>
      </c>
      <c r="K137" s="226"/>
      <c r="L137" s="43"/>
      <c r="M137" s="227" t="s">
        <v>1</v>
      </c>
      <c r="N137" s="228" t="s">
        <v>40</v>
      </c>
      <c r="O137" s="90"/>
      <c r="P137" s="229">
        <f>O137*H137</f>
        <v>0</v>
      </c>
      <c r="Q137" s="229">
        <v>0</v>
      </c>
      <c r="R137" s="229">
        <f>Q137*H137</f>
        <v>0</v>
      </c>
      <c r="S137" s="229">
        <v>0</v>
      </c>
      <c r="T137" s="230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1" t="s">
        <v>131</v>
      </c>
      <c r="AT137" s="231" t="s">
        <v>127</v>
      </c>
      <c r="AU137" s="231" t="s">
        <v>85</v>
      </c>
      <c r="AY137" s="16" t="s">
        <v>125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6" t="s">
        <v>83</v>
      </c>
      <c r="BK137" s="232">
        <f>ROUND(I137*H137,2)</f>
        <v>0</v>
      </c>
      <c r="BL137" s="16" t="s">
        <v>131</v>
      </c>
      <c r="BM137" s="231" t="s">
        <v>157</v>
      </c>
    </row>
    <row r="138" s="13" customFormat="1">
      <c r="A138" s="13"/>
      <c r="B138" s="233"/>
      <c r="C138" s="234"/>
      <c r="D138" s="235" t="s">
        <v>133</v>
      </c>
      <c r="E138" s="236" t="s">
        <v>1</v>
      </c>
      <c r="F138" s="237" t="s">
        <v>92</v>
      </c>
      <c r="G138" s="234"/>
      <c r="H138" s="238">
        <v>1.8</v>
      </c>
      <c r="I138" s="239"/>
      <c r="J138" s="234"/>
      <c r="K138" s="234"/>
      <c r="L138" s="240"/>
      <c r="M138" s="241"/>
      <c r="N138" s="242"/>
      <c r="O138" s="242"/>
      <c r="P138" s="242"/>
      <c r="Q138" s="242"/>
      <c r="R138" s="242"/>
      <c r="S138" s="242"/>
      <c r="T138" s="24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4" t="s">
        <v>133</v>
      </c>
      <c r="AU138" s="244" t="s">
        <v>85</v>
      </c>
      <c r="AV138" s="13" t="s">
        <v>85</v>
      </c>
      <c r="AW138" s="13" t="s">
        <v>32</v>
      </c>
      <c r="AX138" s="13" t="s">
        <v>83</v>
      </c>
      <c r="AY138" s="244" t="s">
        <v>125</v>
      </c>
    </row>
    <row r="139" s="13" customFormat="1">
      <c r="A139" s="13"/>
      <c r="B139" s="233"/>
      <c r="C139" s="234"/>
      <c r="D139" s="235" t="s">
        <v>133</v>
      </c>
      <c r="E139" s="234"/>
      <c r="F139" s="237" t="s">
        <v>234</v>
      </c>
      <c r="G139" s="234"/>
      <c r="H139" s="238">
        <v>18</v>
      </c>
      <c r="I139" s="239"/>
      <c r="J139" s="234"/>
      <c r="K139" s="234"/>
      <c r="L139" s="240"/>
      <c r="M139" s="241"/>
      <c r="N139" s="242"/>
      <c r="O139" s="242"/>
      <c r="P139" s="242"/>
      <c r="Q139" s="242"/>
      <c r="R139" s="242"/>
      <c r="S139" s="242"/>
      <c r="T139" s="24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4" t="s">
        <v>133</v>
      </c>
      <c r="AU139" s="244" t="s">
        <v>85</v>
      </c>
      <c r="AV139" s="13" t="s">
        <v>85</v>
      </c>
      <c r="AW139" s="13" t="s">
        <v>4</v>
      </c>
      <c r="AX139" s="13" t="s">
        <v>83</v>
      </c>
      <c r="AY139" s="244" t="s">
        <v>125</v>
      </c>
    </row>
    <row r="140" s="2" customFormat="1" ht="24.15" customHeight="1">
      <c r="A140" s="37"/>
      <c r="B140" s="38"/>
      <c r="C140" s="219" t="s">
        <v>169</v>
      </c>
      <c r="D140" s="219" t="s">
        <v>127</v>
      </c>
      <c r="E140" s="220" t="s">
        <v>160</v>
      </c>
      <c r="F140" s="221" t="s">
        <v>161</v>
      </c>
      <c r="G140" s="222" t="s">
        <v>162</v>
      </c>
      <c r="H140" s="223">
        <v>3.2400000000000002</v>
      </c>
      <c r="I140" s="224"/>
      <c r="J140" s="225">
        <f>ROUND(I140*H140,2)</f>
        <v>0</v>
      </c>
      <c r="K140" s="226"/>
      <c r="L140" s="43"/>
      <c r="M140" s="227" t="s">
        <v>1</v>
      </c>
      <c r="N140" s="228" t="s">
        <v>40</v>
      </c>
      <c r="O140" s="90"/>
      <c r="P140" s="229">
        <f>O140*H140</f>
        <v>0</v>
      </c>
      <c r="Q140" s="229">
        <v>0</v>
      </c>
      <c r="R140" s="229">
        <f>Q140*H140</f>
        <v>0</v>
      </c>
      <c r="S140" s="229">
        <v>0</v>
      </c>
      <c r="T140" s="230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1" t="s">
        <v>131</v>
      </c>
      <c r="AT140" s="231" t="s">
        <v>127</v>
      </c>
      <c r="AU140" s="231" t="s">
        <v>85</v>
      </c>
      <c r="AY140" s="16" t="s">
        <v>125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6" t="s">
        <v>83</v>
      </c>
      <c r="BK140" s="232">
        <f>ROUND(I140*H140,2)</f>
        <v>0</v>
      </c>
      <c r="BL140" s="16" t="s">
        <v>131</v>
      </c>
      <c r="BM140" s="231" t="s">
        <v>163</v>
      </c>
    </row>
    <row r="141" s="13" customFormat="1">
      <c r="A141" s="13"/>
      <c r="B141" s="233"/>
      <c r="C141" s="234"/>
      <c r="D141" s="235" t="s">
        <v>133</v>
      </c>
      <c r="E141" s="236" t="s">
        <v>1</v>
      </c>
      <c r="F141" s="237" t="s">
        <v>164</v>
      </c>
      <c r="G141" s="234"/>
      <c r="H141" s="238">
        <v>3.2400000000000002</v>
      </c>
      <c r="I141" s="239"/>
      <c r="J141" s="234"/>
      <c r="K141" s="234"/>
      <c r="L141" s="240"/>
      <c r="M141" s="241"/>
      <c r="N141" s="242"/>
      <c r="O141" s="242"/>
      <c r="P141" s="242"/>
      <c r="Q141" s="242"/>
      <c r="R141" s="242"/>
      <c r="S141" s="242"/>
      <c r="T141" s="24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4" t="s">
        <v>133</v>
      </c>
      <c r="AU141" s="244" t="s">
        <v>85</v>
      </c>
      <c r="AV141" s="13" t="s">
        <v>85</v>
      </c>
      <c r="AW141" s="13" t="s">
        <v>32</v>
      </c>
      <c r="AX141" s="13" t="s">
        <v>75</v>
      </c>
      <c r="AY141" s="244" t="s">
        <v>125</v>
      </c>
    </row>
    <row r="142" s="2" customFormat="1" ht="24.15" customHeight="1">
      <c r="A142" s="37"/>
      <c r="B142" s="38"/>
      <c r="C142" s="219" t="s">
        <v>173</v>
      </c>
      <c r="D142" s="219" t="s">
        <v>127</v>
      </c>
      <c r="E142" s="220" t="s">
        <v>166</v>
      </c>
      <c r="F142" s="221" t="s">
        <v>167</v>
      </c>
      <c r="G142" s="222" t="s">
        <v>130</v>
      </c>
      <c r="H142" s="223">
        <v>12</v>
      </c>
      <c r="I142" s="224"/>
      <c r="J142" s="225">
        <f>ROUND(I142*H142,2)</f>
        <v>0</v>
      </c>
      <c r="K142" s="226"/>
      <c r="L142" s="43"/>
      <c r="M142" s="227" t="s">
        <v>1</v>
      </c>
      <c r="N142" s="228" t="s">
        <v>40</v>
      </c>
      <c r="O142" s="90"/>
      <c r="P142" s="229">
        <f>O142*H142</f>
        <v>0</v>
      </c>
      <c r="Q142" s="229">
        <v>0</v>
      </c>
      <c r="R142" s="229">
        <f>Q142*H142</f>
        <v>0</v>
      </c>
      <c r="S142" s="229">
        <v>0</v>
      </c>
      <c r="T142" s="230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1" t="s">
        <v>131</v>
      </c>
      <c r="AT142" s="231" t="s">
        <v>127</v>
      </c>
      <c r="AU142" s="231" t="s">
        <v>85</v>
      </c>
      <c r="AY142" s="16" t="s">
        <v>125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6" t="s">
        <v>83</v>
      </c>
      <c r="BK142" s="232">
        <f>ROUND(I142*H142,2)</f>
        <v>0</v>
      </c>
      <c r="BL142" s="16" t="s">
        <v>131</v>
      </c>
      <c r="BM142" s="231" t="s">
        <v>168</v>
      </c>
    </row>
    <row r="143" s="13" customFormat="1">
      <c r="A143" s="13"/>
      <c r="B143" s="233"/>
      <c r="C143" s="234"/>
      <c r="D143" s="235" t="s">
        <v>133</v>
      </c>
      <c r="E143" s="236" t="s">
        <v>1</v>
      </c>
      <c r="F143" s="237" t="s">
        <v>94</v>
      </c>
      <c r="G143" s="234"/>
      <c r="H143" s="238">
        <v>12</v>
      </c>
      <c r="I143" s="239"/>
      <c r="J143" s="234"/>
      <c r="K143" s="234"/>
      <c r="L143" s="240"/>
      <c r="M143" s="241"/>
      <c r="N143" s="242"/>
      <c r="O143" s="242"/>
      <c r="P143" s="242"/>
      <c r="Q143" s="242"/>
      <c r="R143" s="242"/>
      <c r="S143" s="242"/>
      <c r="T143" s="24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4" t="s">
        <v>133</v>
      </c>
      <c r="AU143" s="244" t="s">
        <v>85</v>
      </c>
      <c r="AV143" s="13" t="s">
        <v>85</v>
      </c>
      <c r="AW143" s="13" t="s">
        <v>32</v>
      </c>
      <c r="AX143" s="13" t="s">
        <v>83</v>
      </c>
      <c r="AY143" s="244" t="s">
        <v>125</v>
      </c>
    </row>
    <row r="144" s="2" customFormat="1" ht="24.15" customHeight="1">
      <c r="A144" s="37"/>
      <c r="B144" s="38"/>
      <c r="C144" s="219" t="s">
        <v>179</v>
      </c>
      <c r="D144" s="219" t="s">
        <v>127</v>
      </c>
      <c r="E144" s="220" t="s">
        <v>170</v>
      </c>
      <c r="F144" s="221" t="s">
        <v>171</v>
      </c>
      <c r="G144" s="222" t="s">
        <v>130</v>
      </c>
      <c r="H144" s="223">
        <v>12</v>
      </c>
      <c r="I144" s="224"/>
      <c r="J144" s="225">
        <f>ROUND(I144*H144,2)</f>
        <v>0</v>
      </c>
      <c r="K144" s="226"/>
      <c r="L144" s="43"/>
      <c r="M144" s="227" t="s">
        <v>1</v>
      </c>
      <c r="N144" s="228" t="s">
        <v>40</v>
      </c>
      <c r="O144" s="90"/>
      <c r="P144" s="229">
        <f>O144*H144</f>
        <v>0</v>
      </c>
      <c r="Q144" s="229">
        <v>0</v>
      </c>
      <c r="R144" s="229">
        <f>Q144*H144</f>
        <v>0</v>
      </c>
      <c r="S144" s="229">
        <v>0</v>
      </c>
      <c r="T144" s="230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1" t="s">
        <v>131</v>
      </c>
      <c r="AT144" s="231" t="s">
        <v>127</v>
      </c>
      <c r="AU144" s="231" t="s">
        <v>85</v>
      </c>
      <c r="AY144" s="16" t="s">
        <v>125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6" t="s">
        <v>83</v>
      </c>
      <c r="BK144" s="232">
        <f>ROUND(I144*H144,2)</f>
        <v>0</v>
      </c>
      <c r="BL144" s="16" t="s">
        <v>131</v>
      </c>
      <c r="BM144" s="231" t="s">
        <v>172</v>
      </c>
    </row>
    <row r="145" s="13" customFormat="1">
      <c r="A145" s="13"/>
      <c r="B145" s="233"/>
      <c r="C145" s="234"/>
      <c r="D145" s="235" t="s">
        <v>133</v>
      </c>
      <c r="E145" s="236" t="s">
        <v>1</v>
      </c>
      <c r="F145" s="237" t="s">
        <v>8</v>
      </c>
      <c r="G145" s="234"/>
      <c r="H145" s="238">
        <v>12</v>
      </c>
      <c r="I145" s="239"/>
      <c r="J145" s="234"/>
      <c r="K145" s="234"/>
      <c r="L145" s="240"/>
      <c r="M145" s="241"/>
      <c r="N145" s="242"/>
      <c r="O145" s="242"/>
      <c r="P145" s="242"/>
      <c r="Q145" s="242"/>
      <c r="R145" s="242"/>
      <c r="S145" s="242"/>
      <c r="T145" s="24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4" t="s">
        <v>133</v>
      </c>
      <c r="AU145" s="244" t="s">
        <v>85</v>
      </c>
      <c r="AV145" s="13" t="s">
        <v>85</v>
      </c>
      <c r="AW145" s="13" t="s">
        <v>32</v>
      </c>
      <c r="AX145" s="13" t="s">
        <v>83</v>
      </c>
      <c r="AY145" s="244" t="s">
        <v>125</v>
      </c>
    </row>
    <row r="146" s="2" customFormat="1" ht="24.15" customHeight="1">
      <c r="A146" s="37"/>
      <c r="B146" s="38"/>
      <c r="C146" s="219" t="s">
        <v>8</v>
      </c>
      <c r="D146" s="219" t="s">
        <v>127</v>
      </c>
      <c r="E146" s="220" t="s">
        <v>174</v>
      </c>
      <c r="F146" s="221" t="s">
        <v>175</v>
      </c>
      <c r="G146" s="222" t="s">
        <v>130</v>
      </c>
      <c r="H146" s="223">
        <v>12</v>
      </c>
      <c r="I146" s="224"/>
      <c r="J146" s="225">
        <f>ROUND(I146*H146,2)</f>
        <v>0</v>
      </c>
      <c r="K146" s="226"/>
      <c r="L146" s="43"/>
      <c r="M146" s="227" t="s">
        <v>1</v>
      </c>
      <c r="N146" s="228" t="s">
        <v>40</v>
      </c>
      <c r="O146" s="90"/>
      <c r="P146" s="229">
        <f>O146*H146</f>
        <v>0</v>
      </c>
      <c r="Q146" s="229">
        <v>0</v>
      </c>
      <c r="R146" s="229">
        <f>Q146*H146</f>
        <v>0</v>
      </c>
      <c r="S146" s="229">
        <v>0</v>
      </c>
      <c r="T146" s="230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1" t="s">
        <v>131</v>
      </c>
      <c r="AT146" s="231" t="s">
        <v>127</v>
      </c>
      <c r="AU146" s="231" t="s">
        <v>85</v>
      </c>
      <c r="AY146" s="16" t="s">
        <v>125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6" t="s">
        <v>83</v>
      </c>
      <c r="BK146" s="232">
        <f>ROUND(I146*H146,2)</f>
        <v>0</v>
      </c>
      <c r="BL146" s="16" t="s">
        <v>131</v>
      </c>
      <c r="BM146" s="231" t="s">
        <v>176</v>
      </c>
    </row>
    <row r="147" s="13" customFormat="1">
      <c r="A147" s="13"/>
      <c r="B147" s="233"/>
      <c r="C147" s="234"/>
      <c r="D147" s="235" t="s">
        <v>133</v>
      </c>
      <c r="E147" s="236" t="s">
        <v>1</v>
      </c>
      <c r="F147" s="237" t="s">
        <v>235</v>
      </c>
      <c r="G147" s="234"/>
      <c r="H147" s="238">
        <v>12</v>
      </c>
      <c r="I147" s="239"/>
      <c r="J147" s="234"/>
      <c r="K147" s="234"/>
      <c r="L147" s="240"/>
      <c r="M147" s="241"/>
      <c r="N147" s="242"/>
      <c r="O147" s="242"/>
      <c r="P147" s="242"/>
      <c r="Q147" s="242"/>
      <c r="R147" s="242"/>
      <c r="S147" s="242"/>
      <c r="T147" s="24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4" t="s">
        <v>133</v>
      </c>
      <c r="AU147" s="244" t="s">
        <v>85</v>
      </c>
      <c r="AV147" s="13" t="s">
        <v>85</v>
      </c>
      <c r="AW147" s="13" t="s">
        <v>32</v>
      </c>
      <c r="AX147" s="13" t="s">
        <v>75</v>
      </c>
      <c r="AY147" s="244" t="s">
        <v>125</v>
      </c>
    </row>
    <row r="148" s="14" customFormat="1">
      <c r="A148" s="14"/>
      <c r="B148" s="245"/>
      <c r="C148" s="246"/>
      <c r="D148" s="235" t="s">
        <v>133</v>
      </c>
      <c r="E148" s="247" t="s">
        <v>1</v>
      </c>
      <c r="F148" s="248" t="s">
        <v>149</v>
      </c>
      <c r="G148" s="246"/>
      <c r="H148" s="249">
        <v>12</v>
      </c>
      <c r="I148" s="250"/>
      <c r="J148" s="246"/>
      <c r="K148" s="246"/>
      <c r="L148" s="251"/>
      <c r="M148" s="252"/>
      <c r="N148" s="253"/>
      <c r="O148" s="253"/>
      <c r="P148" s="253"/>
      <c r="Q148" s="253"/>
      <c r="R148" s="253"/>
      <c r="S148" s="253"/>
      <c r="T148" s="25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5" t="s">
        <v>133</v>
      </c>
      <c r="AU148" s="255" t="s">
        <v>85</v>
      </c>
      <c r="AV148" s="14" t="s">
        <v>131</v>
      </c>
      <c r="AW148" s="14" t="s">
        <v>32</v>
      </c>
      <c r="AX148" s="14" t="s">
        <v>83</v>
      </c>
      <c r="AY148" s="255" t="s">
        <v>125</v>
      </c>
    </row>
    <row r="149" s="2" customFormat="1" ht="24.15" customHeight="1">
      <c r="A149" s="37"/>
      <c r="B149" s="38"/>
      <c r="C149" s="219" t="s">
        <v>188</v>
      </c>
      <c r="D149" s="219" t="s">
        <v>127</v>
      </c>
      <c r="E149" s="220" t="s">
        <v>236</v>
      </c>
      <c r="F149" s="221" t="s">
        <v>181</v>
      </c>
      <c r="G149" s="222" t="s">
        <v>130</v>
      </c>
      <c r="H149" s="223">
        <v>6</v>
      </c>
      <c r="I149" s="224"/>
      <c r="J149" s="225">
        <f>ROUND(I149*H149,2)</f>
        <v>0</v>
      </c>
      <c r="K149" s="226"/>
      <c r="L149" s="43"/>
      <c r="M149" s="227" t="s">
        <v>1</v>
      </c>
      <c r="N149" s="228" t="s">
        <v>40</v>
      </c>
      <c r="O149" s="90"/>
      <c r="P149" s="229">
        <f>O149*H149</f>
        <v>0</v>
      </c>
      <c r="Q149" s="229">
        <v>0</v>
      </c>
      <c r="R149" s="229">
        <f>Q149*H149</f>
        <v>0</v>
      </c>
      <c r="S149" s="229">
        <v>0</v>
      </c>
      <c r="T149" s="230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1" t="s">
        <v>131</v>
      </c>
      <c r="AT149" s="231" t="s">
        <v>127</v>
      </c>
      <c r="AU149" s="231" t="s">
        <v>85</v>
      </c>
      <c r="AY149" s="16" t="s">
        <v>125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16" t="s">
        <v>83</v>
      </c>
      <c r="BK149" s="232">
        <f>ROUND(I149*H149,2)</f>
        <v>0</v>
      </c>
      <c r="BL149" s="16" t="s">
        <v>131</v>
      </c>
      <c r="BM149" s="231" t="s">
        <v>182</v>
      </c>
    </row>
    <row r="150" s="13" customFormat="1">
      <c r="A150" s="13"/>
      <c r="B150" s="233"/>
      <c r="C150" s="234"/>
      <c r="D150" s="235" t="s">
        <v>133</v>
      </c>
      <c r="E150" s="236" t="s">
        <v>1</v>
      </c>
      <c r="F150" s="237" t="s">
        <v>154</v>
      </c>
      <c r="G150" s="234"/>
      <c r="H150" s="238">
        <v>6</v>
      </c>
      <c r="I150" s="239"/>
      <c r="J150" s="234"/>
      <c r="K150" s="234"/>
      <c r="L150" s="240"/>
      <c r="M150" s="241"/>
      <c r="N150" s="242"/>
      <c r="O150" s="242"/>
      <c r="P150" s="242"/>
      <c r="Q150" s="242"/>
      <c r="R150" s="242"/>
      <c r="S150" s="242"/>
      <c r="T150" s="24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4" t="s">
        <v>133</v>
      </c>
      <c r="AU150" s="244" t="s">
        <v>85</v>
      </c>
      <c r="AV150" s="13" t="s">
        <v>85</v>
      </c>
      <c r="AW150" s="13" t="s">
        <v>32</v>
      </c>
      <c r="AX150" s="13" t="s">
        <v>83</v>
      </c>
      <c r="AY150" s="244" t="s">
        <v>125</v>
      </c>
    </row>
    <row r="151" s="12" customFormat="1" ht="22.8" customHeight="1">
      <c r="A151" s="12"/>
      <c r="B151" s="203"/>
      <c r="C151" s="204"/>
      <c r="D151" s="205" t="s">
        <v>74</v>
      </c>
      <c r="E151" s="217" t="s">
        <v>150</v>
      </c>
      <c r="F151" s="217" t="s">
        <v>184</v>
      </c>
      <c r="G151" s="204"/>
      <c r="H151" s="204"/>
      <c r="I151" s="207"/>
      <c r="J151" s="218">
        <f>BK151</f>
        <v>0</v>
      </c>
      <c r="K151" s="204"/>
      <c r="L151" s="209"/>
      <c r="M151" s="210"/>
      <c r="N151" s="211"/>
      <c r="O151" s="211"/>
      <c r="P151" s="212">
        <f>SUM(P152:P158)</f>
        <v>0</v>
      </c>
      <c r="Q151" s="211"/>
      <c r="R151" s="212">
        <f>SUM(R152:R158)</f>
        <v>3.8520000000000003</v>
      </c>
      <c r="S151" s="211"/>
      <c r="T151" s="213">
        <f>SUM(T152:T158)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14" t="s">
        <v>83</v>
      </c>
      <c r="AT151" s="215" t="s">
        <v>74</v>
      </c>
      <c r="AU151" s="215" t="s">
        <v>83</v>
      </c>
      <c r="AY151" s="214" t="s">
        <v>125</v>
      </c>
      <c r="BK151" s="216">
        <f>SUM(BK152:BK158)</f>
        <v>0</v>
      </c>
    </row>
    <row r="152" s="2" customFormat="1" ht="21.75" customHeight="1">
      <c r="A152" s="37"/>
      <c r="B152" s="38"/>
      <c r="C152" s="219" t="s">
        <v>193</v>
      </c>
      <c r="D152" s="219" t="s">
        <v>127</v>
      </c>
      <c r="E152" s="220" t="s">
        <v>237</v>
      </c>
      <c r="F152" s="221" t="s">
        <v>238</v>
      </c>
      <c r="G152" s="222" t="s">
        <v>130</v>
      </c>
      <c r="H152" s="223">
        <v>12</v>
      </c>
      <c r="I152" s="224"/>
      <c r="J152" s="225">
        <f>ROUND(I152*H152,2)</f>
        <v>0</v>
      </c>
      <c r="K152" s="226"/>
      <c r="L152" s="43"/>
      <c r="M152" s="227" t="s">
        <v>1</v>
      </c>
      <c r="N152" s="228" t="s">
        <v>40</v>
      </c>
      <c r="O152" s="90"/>
      <c r="P152" s="229">
        <f>O152*H152</f>
        <v>0</v>
      </c>
      <c r="Q152" s="229">
        <v>0</v>
      </c>
      <c r="R152" s="229">
        <f>Q152*H152</f>
        <v>0</v>
      </c>
      <c r="S152" s="229">
        <v>0</v>
      </c>
      <c r="T152" s="230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1" t="s">
        <v>131</v>
      </c>
      <c r="AT152" s="231" t="s">
        <v>127</v>
      </c>
      <c r="AU152" s="231" t="s">
        <v>85</v>
      </c>
      <c r="AY152" s="16" t="s">
        <v>125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6" t="s">
        <v>83</v>
      </c>
      <c r="BK152" s="232">
        <f>ROUND(I152*H152,2)</f>
        <v>0</v>
      </c>
      <c r="BL152" s="16" t="s">
        <v>131</v>
      </c>
      <c r="BM152" s="231" t="s">
        <v>239</v>
      </c>
    </row>
    <row r="153" s="13" customFormat="1">
      <c r="A153" s="13"/>
      <c r="B153" s="233"/>
      <c r="C153" s="234"/>
      <c r="D153" s="235" t="s">
        <v>133</v>
      </c>
      <c r="E153" s="236" t="s">
        <v>1</v>
      </c>
      <c r="F153" s="237" t="s">
        <v>235</v>
      </c>
      <c r="G153" s="234"/>
      <c r="H153" s="238">
        <v>12</v>
      </c>
      <c r="I153" s="239"/>
      <c r="J153" s="234"/>
      <c r="K153" s="234"/>
      <c r="L153" s="240"/>
      <c r="M153" s="241"/>
      <c r="N153" s="242"/>
      <c r="O153" s="242"/>
      <c r="P153" s="242"/>
      <c r="Q153" s="242"/>
      <c r="R153" s="242"/>
      <c r="S153" s="242"/>
      <c r="T153" s="24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4" t="s">
        <v>133</v>
      </c>
      <c r="AU153" s="244" t="s">
        <v>85</v>
      </c>
      <c r="AV153" s="13" t="s">
        <v>85</v>
      </c>
      <c r="AW153" s="13" t="s">
        <v>32</v>
      </c>
      <c r="AX153" s="13" t="s">
        <v>83</v>
      </c>
      <c r="AY153" s="244" t="s">
        <v>125</v>
      </c>
    </row>
    <row r="154" s="2" customFormat="1" ht="24.15" customHeight="1">
      <c r="A154" s="37"/>
      <c r="B154" s="38"/>
      <c r="C154" s="219" t="s">
        <v>199</v>
      </c>
      <c r="D154" s="219" t="s">
        <v>127</v>
      </c>
      <c r="E154" s="220" t="s">
        <v>240</v>
      </c>
      <c r="F154" s="221" t="s">
        <v>241</v>
      </c>
      <c r="G154" s="222" t="s">
        <v>130</v>
      </c>
      <c r="H154" s="223">
        <v>12</v>
      </c>
      <c r="I154" s="224"/>
      <c r="J154" s="225">
        <f>ROUND(I154*H154,2)</f>
        <v>0</v>
      </c>
      <c r="K154" s="226"/>
      <c r="L154" s="43"/>
      <c r="M154" s="227" t="s">
        <v>1</v>
      </c>
      <c r="N154" s="228" t="s">
        <v>40</v>
      </c>
      <c r="O154" s="90"/>
      <c r="P154" s="229">
        <f>O154*H154</f>
        <v>0</v>
      </c>
      <c r="Q154" s="229">
        <v>0.10100000000000001</v>
      </c>
      <c r="R154" s="229">
        <f>Q154*H154</f>
        <v>1.2120000000000002</v>
      </c>
      <c r="S154" s="229">
        <v>0</v>
      </c>
      <c r="T154" s="230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1" t="s">
        <v>131</v>
      </c>
      <c r="AT154" s="231" t="s">
        <v>127</v>
      </c>
      <c r="AU154" s="231" t="s">
        <v>85</v>
      </c>
      <c r="AY154" s="16" t="s">
        <v>125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6" t="s">
        <v>83</v>
      </c>
      <c r="BK154" s="232">
        <f>ROUND(I154*H154,2)</f>
        <v>0</v>
      </c>
      <c r="BL154" s="16" t="s">
        <v>131</v>
      </c>
      <c r="BM154" s="231" t="s">
        <v>242</v>
      </c>
    </row>
    <row r="155" s="13" customFormat="1">
      <c r="A155" s="13"/>
      <c r="B155" s="233"/>
      <c r="C155" s="234"/>
      <c r="D155" s="235" t="s">
        <v>133</v>
      </c>
      <c r="E155" s="236" t="s">
        <v>1</v>
      </c>
      <c r="F155" s="237" t="s">
        <v>235</v>
      </c>
      <c r="G155" s="234"/>
      <c r="H155" s="238">
        <v>12</v>
      </c>
      <c r="I155" s="239"/>
      <c r="J155" s="234"/>
      <c r="K155" s="234"/>
      <c r="L155" s="240"/>
      <c r="M155" s="241"/>
      <c r="N155" s="242"/>
      <c r="O155" s="242"/>
      <c r="P155" s="242"/>
      <c r="Q155" s="242"/>
      <c r="R155" s="242"/>
      <c r="S155" s="242"/>
      <c r="T155" s="24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4" t="s">
        <v>133</v>
      </c>
      <c r="AU155" s="244" t="s">
        <v>85</v>
      </c>
      <c r="AV155" s="13" t="s">
        <v>85</v>
      </c>
      <c r="AW155" s="13" t="s">
        <v>32</v>
      </c>
      <c r="AX155" s="13" t="s">
        <v>75</v>
      </c>
      <c r="AY155" s="244" t="s">
        <v>125</v>
      </c>
    </row>
    <row r="156" s="2" customFormat="1" ht="24.15" customHeight="1">
      <c r="A156" s="37"/>
      <c r="B156" s="38"/>
      <c r="C156" s="256" t="s">
        <v>205</v>
      </c>
      <c r="D156" s="256" t="s">
        <v>200</v>
      </c>
      <c r="E156" s="257" t="s">
        <v>243</v>
      </c>
      <c r="F156" s="258" t="s">
        <v>244</v>
      </c>
      <c r="G156" s="259" t="s">
        <v>130</v>
      </c>
      <c r="H156" s="260">
        <v>13.199999999999999</v>
      </c>
      <c r="I156" s="261"/>
      <c r="J156" s="262">
        <f>ROUND(I156*H156,2)</f>
        <v>0</v>
      </c>
      <c r="K156" s="263"/>
      <c r="L156" s="264"/>
      <c r="M156" s="265" t="s">
        <v>1</v>
      </c>
      <c r="N156" s="266" t="s">
        <v>40</v>
      </c>
      <c r="O156" s="90"/>
      <c r="P156" s="229">
        <f>O156*H156</f>
        <v>0</v>
      </c>
      <c r="Q156" s="229">
        <v>0.20000000000000001</v>
      </c>
      <c r="R156" s="229">
        <f>Q156*H156</f>
        <v>2.6400000000000001</v>
      </c>
      <c r="S156" s="229">
        <v>0</v>
      </c>
      <c r="T156" s="230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1" t="s">
        <v>165</v>
      </c>
      <c r="AT156" s="231" t="s">
        <v>200</v>
      </c>
      <c r="AU156" s="231" t="s">
        <v>85</v>
      </c>
      <c r="AY156" s="16" t="s">
        <v>125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16" t="s">
        <v>83</v>
      </c>
      <c r="BK156" s="232">
        <f>ROUND(I156*H156,2)</f>
        <v>0</v>
      </c>
      <c r="BL156" s="16" t="s">
        <v>131</v>
      </c>
      <c r="BM156" s="231" t="s">
        <v>245</v>
      </c>
    </row>
    <row r="157" s="13" customFormat="1">
      <c r="A157" s="13"/>
      <c r="B157" s="233"/>
      <c r="C157" s="234"/>
      <c r="D157" s="235" t="s">
        <v>133</v>
      </c>
      <c r="E157" s="236" t="s">
        <v>1</v>
      </c>
      <c r="F157" s="237" t="s">
        <v>235</v>
      </c>
      <c r="G157" s="234"/>
      <c r="H157" s="238">
        <v>12</v>
      </c>
      <c r="I157" s="239"/>
      <c r="J157" s="234"/>
      <c r="K157" s="234"/>
      <c r="L157" s="240"/>
      <c r="M157" s="241"/>
      <c r="N157" s="242"/>
      <c r="O157" s="242"/>
      <c r="P157" s="242"/>
      <c r="Q157" s="242"/>
      <c r="R157" s="242"/>
      <c r="S157" s="242"/>
      <c r="T157" s="24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4" t="s">
        <v>133</v>
      </c>
      <c r="AU157" s="244" t="s">
        <v>85</v>
      </c>
      <c r="AV157" s="13" t="s">
        <v>85</v>
      </c>
      <c r="AW157" s="13" t="s">
        <v>32</v>
      </c>
      <c r="AX157" s="13" t="s">
        <v>75</v>
      </c>
      <c r="AY157" s="244" t="s">
        <v>125</v>
      </c>
    </row>
    <row r="158" s="13" customFormat="1">
      <c r="A158" s="13"/>
      <c r="B158" s="233"/>
      <c r="C158" s="234"/>
      <c r="D158" s="235" t="s">
        <v>133</v>
      </c>
      <c r="E158" s="234"/>
      <c r="F158" s="237" t="s">
        <v>246</v>
      </c>
      <c r="G158" s="234"/>
      <c r="H158" s="238">
        <v>13.199999999999999</v>
      </c>
      <c r="I158" s="239"/>
      <c r="J158" s="234"/>
      <c r="K158" s="234"/>
      <c r="L158" s="240"/>
      <c r="M158" s="241"/>
      <c r="N158" s="242"/>
      <c r="O158" s="242"/>
      <c r="P158" s="242"/>
      <c r="Q158" s="242"/>
      <c r="R158" s="242"/>
      <c r="S158" s="242"/>
      <c r="T158" s="24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4" t="s">
        <v>133</v>
      </c>
      <c r="AU158" s="244" t="s">
        <v>85</v>
      </c>
      <c r="AV158" s="13" t="s">
        <v>85</v>
      </c>
      <c r="AW158" s="13" t="s">
        <v>4</v>
      </c>
      <c r="AX158" s="13" t="s">
        <v>83</v>
      </c>
      <c r="AY158" s="244" t="s">
        <v>125</v>
      </c>
    </row>
    <row r="159" s="12" customFormat="1" ht="22.8" customHeight="1">
      <c r="A159" s="12"/>
      <c r="B159" s="203"/>
      <c r="C159" s="204"/>
      <c r="D159" s="205" t="s">
        <v>74</v>
      </c>
      <c r="E159" s="217" t="s">
        <v>169</v>
      </c>
      <c r="F159" s="217" t="s">
        <v>192</v>
      </c>
      <c r="G159" s="204"/>
      <c r="H159" s="204"/>
      <c r="I159" s="207"/>
      <c r="J159" s="218">
        <f>BK159</f>
        <v>0</v>
      </c>
      <c r="K159" s="204"/>
      <c r="L159" s="209"/>
      <c r="M159" s="210"/>
      <c r="N159" s="211"/>
      <c r="O159" s="211"/>
      <c r="P159" s="212">
        <f>SUM(P160:P162)</f>
        <v>0</v>
      </c>
      <c r="Q159" s="211"/>
      <c r="R159" s="212">
        <f>SUM(R160:R162)</f>
        <v>0.0084999999999999989</v>
      </c>
      <c r="S159" s="211"/>
      <c r="T159" s="213">
        <f>SUM(T160:T162)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14" t="s">
        <v>83</v>
      </c>
      <c r="AT159" s="215" t="s">
        <v>74</v>
      </c>
      <c r="AU159" s="215" t="s">
        <v>83</v>
      </c>
      <c r="AY159" s="214" t="s">
        <v>125</v>
      </c>
      <c r="BK159" s="216">
        <f>SUM(BK160:BK162)</f>
        <v>0</v>
      </c>
    </row>
    <row r="160" s="2" customFormat="1" ht="16.5" customHeight="1">
      <c r="A160" s="37"/>
      <c r="B160" s="38"/>
      <c r="C160" s="219" t="s">
        <v>210</v>
      </c>
      <c r="D160" s="219" t="s">
        <v>127</v>
      </c>
      <c r="E160" s="220" t="s">
        <v>247</v>
      </c>
      <c r="F160" s="221" t="s">
        <v>248</v>
      </c>
      <c r="G160" s="222" t="s">
        <v>196</v>
      </c>
      <c r="H160" s="223">
        <v>10</v>
      </c>
      <c r="I160" s="224"/>
      <c r="J160" s="225">
        <f>ROUND(I160*H160,2)</f>
        <v>0</v>
      </c>
      <c r="K160" s="226"/>
      <c r="L160" s="43"/>
      <c r="M160" s="227" t="s">
        <v>1</v>
      </c>
      <c r="N160" s="228" t="s">
        <v>40</v>
      </c>
      <c r="O160" s="90"/>
      <c r="P160" s="229">
        <f>O160*H160</f>
        <v>0</v>
      </c>
      <c r="Q160" s="229">
        <v>0.00084999999999999995</v>
      </c>
      <c r="R160" s="229">
        <f>Q160*H160</f>
        <v>0.0084999999999999989</v>
      </c>
      <c r="S160" s="229">
        <v>0</v>
      </c>
      <c r="T160" s="230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1" t="s">
        <v>131</v>
      </c>
      <c r="AT160" s="231" t="s">
        <v>127</v>
      </c>
      <c r="AU160" s="231" t="s">
        <v>85</v>
      </c>
      <c r="AY160" s="16" t="s">
        <v>125</v>
      </c>
      <c r="BE160" s="232">
        <f>IF(N160="základní",J160,0)</f>
        <v>0</v>
      </c>
      <c r="BF160" s="232">
        <f>IF(N160="snížená",J160,0)</f>
        <v>0</v>
      </c>
      <c r="BG160" s="232">
        <f>IF(N160="zákl. přenesená",J160,0)</f>
        <v>0</v>
      </c>
      <c r="BH160" s="232">
        <f>IF(N160="sníž. přenesená",J160,0)</f>
        <v>0</v>
      </c>
      <c r="BI160" s="232">
        <f>IF(N160="nulová",J160,0)</f>
        <v>0</v>
      </c>
      <c r="BJ160" s="16" t="s">
        <v>83</v>
      </c>
      <c r="BK160" s="232">
        <f>ROUND(I160*H160,2)</f>
        <v>0</v>
      </c>
      <c r="BL160" s="16" t="s">
        <v>131</v>
      </c>
      <c r="BM160" s="231" t="s">
        <v>249</v>
      </c>
    </row>
    <row r="161" s="13" customFormat="1">
      <c r="A161" s="13"/>
      <c r="B161" s="233"/>
      <c r="C161" s="234"/>
      <c r="D161" s="235" t="s">
        <v>133</v>
      </c>
      <c r="E161" s="236" t="s">
        <v>1</v>
      </c>
      <c r="F161" s="237" t="s">
        <v>173</v>
      </c>
      <c r="G161" s="234"/>
      <c r="H161" s="238">
        <v>10</v>
      </c>
      <c r="I161" s="239"/>
      <c r="J161" s="234"/>
      <c r="K161" s="234"/>
      <c r="L161" s="240"/>
      <c r="M161" s="241"/>
      <c r="N161" s="242"/>
      <c r="O161" s="242"/>
      <c r="P161" s="242"/>
      <c r="Q161" s="242"/>
      <c r="R161" s="242"/>
      <c r="S161" s="242"/>
      <c r="T161" s="24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4" t="s">
        <v>133</v>
      </c>
      <c r="AU161" s="244" t="s">
        <v>85</v>
      </c>
      <c r="AV161" s="13" t="s">
        <v>85</v>
      </c>
      <c r="AW161" s="13" t="s">
        <v>32</v>
      </c>
      <c r="AX161" s="13" t="s">
        <v>83</v>
      </c>
      <c r="AY161" s="244" t="s">
        <v>125</v>
      </c>
    </row>
    <row r="162" s="2" customFormat="1" ht="37.8" customHeight="1">
      <c r="A162" s="37"/>
      <c r="B162" s="38"/>
      <c r="C162" s="256" t="s">
        <v>215</v>
      </c>
      <c r="D162" s="256" t="s">
        <v>200</v>
      </c>
      <c r="E162" s="257" t="s">
        <v>250</v>
      </c>
      <c r="F162" s="258" t="s">
        <v>212</v>
      </c>
      <c r="G162" s="259" t="s">
        <v>213</v>
      </c>
      <c r="H162" s="260">
        <v>1</v>
      </c>
      <c r="I162" s="261"/>
      <c r="J162" s="262">
        <f>ROUND(I162*H162,2)</f>
        <v>0</v>
      </c>
      <c r="K162" s="263"/>
      <c r="L162" s="264"/>
      <c r="M162" s="265" t="s">
        <v>1</v>
      </c>
      <c r="N162" s="266" t="s">
        <v>40</v>
      </c>
      <c r="O162" s="90"/>
      <c r="P162" s="229">
        <f>O162*H162</f>
        <v>0</v>
      </c>
      <c r="Q162" s="229">
        <v>0</v>
      </c>
      <c r="R162" s="229">
        <f>Q162*H162</f>
        <v>0</v>
      </c>
      <c r="S162" s="229">
        <v>0</v>
      </c>
      <c r="T162" s="230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31" t="s">
        <v>165</v>
      </c>
      <c r="AT162" s="231" t="s">
        <v>200</v>
      </c>
      <c r="AU162" s="231" t="s">
        <v>85</v>
      </c>
      <c r="AY162" s="16" t="s">
        <v>125</v>
      </c>
      <c r="BE162" s="232">
        <f>IF(N162="základní",J162,0)</f>
        <v>0</v>
      </c>
      <c r="BF162" s="232">
        <f>IF(N162="snížená",J162,0)</f>
        <v>0</v>
      </c>
      <c r="BG162" s="232">
        <f>IF(N162="zákl. přenesená",J162,0)</f>
        <v>0</v>
      </c>
      <c r="BH162" s="232">
        <f>IF(N162="sníž. přenesená",J162,0)</f>
        <v>0</v>
      </c>
      <c r="BI162" s="232">
        <f>IF(N162="nulová",J162,0)</f>
        <v>0</v>
      </c>
      <c r="BJ162" s="16" t="s">
        <v>83</v>
      </c>
      <c r="BK162" s="232">
        <f>ROUND(I162*H162,2)</f>
        <v>0</v>
      </c>
      <c r="BL162" s="16" t="s">
        <v>131</v>
      </c>
      <c r="BM162" s="231" t="s">
        <v>214</v>
      </c>
    </row>
    <row r="163" s="12" customFormat="1" ht="22.8" customHeight="1">
      <c r="A163" s="12"/>
      <c r="B163" s="203"/>
      <c r="C163" s="204"/>
      <c r="D163" s="205" t="s">
        <v>74</v>
      </c>
      <c r="E163" s="217" t="s">
        <v>219</v>
      </c>
      <c r="F163" s="217" t="s">
        <v>220</v>
      </c>
      <c r="G163" s="204"/>
      <c r="H163" s="204"/>
      <c r="I163" s="207"/>
      <c r="J163" s="218">
        <f>BK163</f>
        <v>0</v>
      </c>
      <c r="K163" s="204"/>
      <c r="L163" s="209"/>
      <c r="M163" s="210"/>
      <c r="N163" s="211"/>
      <c r="O163" s="211"/>
      <c r="P163" s="212">
        <f>P164</f>
        <v>0</v>
      </c>
      <c r="Q163" s="211"/>
      <c r="R163" s="212">
        <f>R164</f>
        <v>0</v>
      </c>
      <c r="S163" s="211"/>
      <c r="T163" s="213">
        <f>T164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14" t="s">
        <v>83</v>
      </c>
      <c r="AT163" s="215" t="s">
        <v>74</v>
      </c>
      <c r="AU163" s="215" t="s">
        <v>83</v>
      </c>
      <c r="AY163" s="214" t="s">
        <v>125</v>
      </c>
      <c r="BK163" s="216">
        <f>BK164</f>
        <v>0</v>
      </c>
    </row>
    <row r="164" s="2" customFormat="1" ht="24.15" customHeight="1">
      <c r="A164" s="37"/>
      <c r="B164" s="38"/>
      <c r="C164" s="219" t="s">
        <v>221</v>
      </c>
      <c r="D164" s="219" t="s">
        <v>127</v>
      </c>
      <c r="E164" s="220" t="s">
        <v>222</v>
      </c>
      <c r="F164" s="221" t="s">
        <v>223</v>
      </c>
      <c r="G164" s="222" t="s">
        <v>162</v>
      </c>
      <c r="H164" s="223">
        <v>3.8610000000000002</v>
      </c>
      <c r="I164" s="224"/>
      <c r="J164" s="225">
        <f>ROUND(I164*H164,2)</f>
        <v>0</v>
      </c>
      <c r="K164" s="226"/>
      <c r="L164" s="43"/>
      <c r="M164" s="267" t="s">
        <v>1</v>
      </c>
      <c r="N164" s="268" t="s">
        <v>40</v>
      </c>
      <c r="O164" s="269"/>
      <c r="P164" s="270">
        <f>O164*H164</f>
        <v>0</v>
      </c>
      <c r="Q164" s="270">
        <v>0</v>
      </c>
      <c r="R164" s="270">
        <f>Q164*H164</f>
        <v>0</v>
      </c>
      <c r="S164" s="270">
        <v>0</v>
      </c>
      <c r="T164" s="271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1" t="s">
        <v>131</v>
      </c>
      <c r="AT164" s="231" t="s">
        <v>127</v>
      </c>
      <c r="AU164" s="231" t="s">
        <v>85</v>
      </c>
      <c r="AY164" s="16" t="s">
        <v>125</v>
      </c>
      <c r="BE164" s="232">
        <f>IF(N164="základní",J164,0)</f>
        <v>0</v>
      </c>
      <c r="BF164" s="232">
        <f>IF(N164="snížená",J164,0)</f>
        <v>0</v>
      </c>
      <c r="BG164" s="232">
        <f>IF(N164="zákl. přenesená",J164,0)</f>
        <v>0</v>
      </c>
      <c r="BH164" s="232">
        <f>IF(N164="sníž. přenesená",J164,0)</f>
        <v>0</v>
      </c>
      <c r="BI164" s="232">
        <f>IF(N164="nulová",J164,0)</f>
        <v>0</v>
      </c>
      <c r="BJ164" s="16" t="s">
        <v>83</v>
      </c>
      <c r="BK164" s="232">
        <f>ROUND(I164*H164,2)</f>
        <v>0</v>
      </c>
      <c r="BL164" s="16" t="s">
        <v>131</v>
      </c>
      <c r="BM164" s="231" t="s">
        <v>224</v>
      </c>
    </row>
    <row r="165" s="2" customFormat="1" ht="6.96" customHeight="1">
      <c r="A165" s="37"/>
      <c r="B165" s="65"/>
      <c r="C165" s="66"/>
      <c r="D165" s="66"/>
      <c r="E165" s="66"/>
      <c r="F165" s="66"/>
      <c r="G165" s="66"/>
      <c r="H165" s="66"/>
      <c r="I165" s="66"/>
      <c r="J165" s="66"/>
      <c r="K165" s="66"/>
      <c r="L165" s="43"/>
      <c r="M165" s="37"/>
      <c r="O165" s="37"/>
      <c r="P165" s="37"/>
      <c r="Q165" s="37"/>
      <c r="R165" s="37"/>
      <c r="S165" s="37"/>
      <c r="T165" s="37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</row>
  </sheetData>
  <sheetProtection sheet="1" autoFilter="0" formatColumns="0" formatRows="0" objects="1" scenarios="1" spinCount="100000" saltValue="967c681thxGvl4anhlzieBuumT9HFsk8lLBdZGDc1kx+Re9IW+qmJbBVVAP00ykCOBGO3WRdN+RdxncpBErehQ==" hashValue="r6V9Ih/5/HgT8C0i9jWGkCwN93wM+izuhoSOQwjO3oDCsOmqAf5IkMvoaw0kRxSbRFGAW511d83Gw3AmqysUhg==" algorithmName="SHA-512" password="CC35"/>
  <autoFilter ref="C120:K164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91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19"/>
      <c r="AT3" s="16" t="s">
        <v>85</v>
      </c>
    </row>
    <row r="4" s="1" customFormat="1" ht="24.96" customHeight="1">
      <c r="B4" s="19"/>
      <c r="D4" s="138" t="s">
        <v>96</v>
      </c>
      <c r="L4" s="19"/>
      <c r="M4" s="139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0" t="s">
        <v>16</v>
      </c>
      <c r="L6" s="19"/>
    </row>
    <row r="7" s="1" customFormat="1" ht="16.5" customHeight="1">
      <c r="B7" s="19"/>
      <c r="E7" s="141" t="str">
        <f>'Rekapitulace stavby'!K6</f>
        <v>Revitalizace zeleně v Holešově - 2.etapa</v>
      </c>
      <c r="F7" s="140"/>
      <c r="G7" s="140"/>
      <c r="H7" s="140"/>
      <c r="L7" s="19"/>
    </row>
    <row r="8" s="2" customFormat="1" ht="12" customHeight="1">
      <c r="A8" s="37"/>
      <c r="B8" s="43"/>
      <c r="C8" s="37"/>
      <c r="D8" s="140" t="s">
        <v>98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2" t="s">
        <v>251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40" t="s">
        <v>18</v>
      </c>
      <c r="E11" s="37"/>
      <c r="F11" s="143" t="s">
        <v>1</v>
      </c>
      <c r="G11" s="37"/>
      <c r="H11" s="37"/>
      <c r="I11" s="140" t="s">
        <v>19</v>
      </c>
      <c r="J11" s="143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0" t="s">
        <v>20</v>
      </c>
      <c r="E12" s="37"/>
      <c r="F12" s="143" t="s">
        <v>21</v>
      </c>
      <c r="G12" s="37"/>
      <c r="H12" s="37"/>
      <c r="I12" s="140" t="s">
        <v>22</v>
      </c>
      <c r="J12" s="144" t="str">
        <f>'Rekapitulace stavby'!AN8</f>
        <v>22. 1. 2024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0" t="s">
        <v>24</v>
      </c>
      <c r="E14" s="37"/>
      <c r="F14" s="37"/>
      <c r="G14" s="37"/>
      <c r="H14" s="37"/>
      <c r="I14" s="140" t="s">
        <v>25</v>
      </c>
      <c r="J14" s="143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3" t="s">
        <v>26</v>
      </c>
      <c r="F15" s="37"/>
      <c r="G15" s="37"/>
      <c r="H15" s="37"/>
      <c r="I15" s="140" t="s">
        <v>27</v>
      </c>
      <c r="J15" s="143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40" t="s">
        <v>28</v>
      </c>
      <c r="E17" s="37"/>
      <c r="F17" s="37"/>
      <c r="G17" s="37"/>
      <c r="H17" s="37"/>
      <c r="I17" s="140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3"/>
      <c r="G18" s="143"/>
      <c r="H18" s="143"/>
      <c r="I18" s="140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40" t="s">
        <v>30</v>
      </c>
      <c r="E20" s="37"/>
      <c r="F20" s="37"/>
      <c r="G20" s="37"/>
      <c r="H20" s="37"/>
      <c r="I20" s="140" t="s">
        <v>25</v>
      </c>
      <c r="J20" s="143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3" t="s">
        <v>31</v>
      </c>
      <c r="F21" s="37"/>
      <c r="G21" s="37"/>
      <c r="H21" s="37"/>
      <c r="I21" s="140" t="s">
        <v>27</v>
      </c>
      <c r="J21" s="143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40" t="s">
        <v>33</v>
      </c>
      <c r="E23" s="37"/>
      <c r="F23" s="37"/>
      <c r="G23" s="37"/>
      <c r="H23" s="37"/>
      <c r="I23" s="140" t="s">
        <v>25</v>
      </c>
      <c r="J23" s="143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3" t="s">
        <v>31</v>
      </c>
      <c r="F24" s="37"/>
      <c r="G24" s="37"/>
      <c r="H24" s="37"/>
      <c r="I24" s="140" t="s">
        <v>27</v>
      </c>
      <c r="J24" s="143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40" t="s">
        <v>34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9"/>
      <c r="E29" s="149"/>
      <c r="F29" s="149"/>
      <c r="G29" s="149"/>
      <c r="H29" s="149"/>
      <c r="I29" s="149"/>
      <c r="J29" s="149"/>
      <c r="K29" s="149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50" t="s">
        <v>35</v>
      </c>
      <c r="E30" s="37"/>
      <c r="F30" s="37"/>
      <c r="G30" s="37"/>
      <c r="H30" s="37"/>
      <c r="I30" s="37"/>
      <c r="J30" s="151">
        <f>ROUND(J120,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9"/>
      <c r="E31" s="149"/>
      <c r="F31" s="149"/>
      <c r="G31" s="149"/>
      <c r="H31" s="149"/>
      <c r="I31" s="149"/>
      <c r="J31" s="149"/>
      <c r="K31" s="149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2" t="s">
        <v>37</v>
      </c>
      <c r="G32" s="37"/>
      <c r="H32" s="37"/>
      <c r="I32" s="152" t="s">
        <v>36</v>
      </c>
      <c r="J32" s="152" t="s">
        <v>38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3" t="s">
        <v>39</v>
      </c>
      <c r="E33" s="140" t="s">
        <v>40</v>
      </c>
      <c r="F33" s="154">
        <f>ROUND((SUM(BE120:BE127)),  2)</f>
        <v>0</v>
      </c>
      <c r="G33" s="37"/>
      <c r="H33" s="37"/>
      <c r="I33" s="155">
        <v>0.20999999999999999</v>
      </c>
      <c r="J33" s="154">
        <f>ROUND(((SUM(BE120:BE127))*I33),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40" t="s">
        <v>41</v>
      </c>
      <c r="F34" s="154">
        <f>ROUND((SUM(BF120:BF127)),  2)</f>
        <v>0</v>
      </c>
      <c r="G34" s="37"/>
      <c r="H34" s="37"/>
      <c r="I34" s="155">
        <v>0.12</v>
      </c>
      <c r="J34" s="154">
        <f>ROUND(((SUM(BF120:BF127))*I34),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0" t="s">
        <v>42</v>
      </c>
      <c r="F35" s="154">
        <f>ROUND((SUM(BG120:BG127)),  2)</f>
        <v>0</v>
      </c>
      <c r="G35" s="37"/>
      <c r="H35" s="37"/>
      <c r="I35" s="155">
        <v>0.20999999999999999</v>
      </c>
      <c r="J35" s="154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0" t="s">
        <v>43</v>
      </c>
      <c r="F36" s="154">
        <f>ROUND((SUM(BH120:BH127)),  2)</f>
        <v>0</v>
      </c>
      <c r="G36" s="37"/>
      <c r="H36" s="37"/>
      <c r="I36" s="155">
        <v>0.12</v>
      </c>
      <c r="J36" s="154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0" t="s">
        <v>44</v>
      </c>
      <c r="F37" s="154">
        <f>ROUND((SUM(BI120:BI127)),  2)</f>
        <v>0</v>
      </c>
      <c r="G37" s="37"/>
      <c r="H37" s="37"/>
      <c r="I37" s="155">
        <v>0</v>
      </c>
      <c r="J37" s="154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58"/>
      <c r="J39" s="161">
        <f>SUM(J30:J37)</f>
        <v>0</v>
      </c>
      <c r="K39" s="162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3" t="s">
        <v>48</v>
      </c>
      <c r="E50" s="164"/>
      <c r="F50" s="164"/>
      <c r="G50" s="163" t="s">
        <v>49</v>
      </c>
      <c r="H50" s="164"/>
      <c r="I50" s="164"/>
      <c r="J50" s="164"/>
      <c r="K50" s="164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5" t="s">
        <v>50</v>
      </c>
      <c r="E61" s="166"/>
      <c r="F61" s="167" t="s">
        <v>51</v>
      </c>
      <c r="G61" s="165" t="s">
        <v>50</v>
      </c>
      <c r="H61" s="166"/>
      <c r="I61" s="166"/>
      <c r="J61" s="168" t="s">
        <v>51</v>
      </c>
      <c r="K61" s="166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3" t="s">
        <v>52</v>
      </c>
      <c r="E65" s="169"/>
      <c r="F65" s="169"/>
      <c r="G65" s="163" t="s">
        <v>53</v>
      </c>
      <c r="H65" s="169"/>
      <c r="I65" s="169"/>
      <c r="J65" s="169"/>
      <c r="K65" s="169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5" t="s">
        <v>50</v>
      </c>
      <c r="E76" s="166"/>
      <c r="F76" s="167" t="s">
        <v>51</v>
      </c>
      <c r="G76" s="165" t="s">
        <v>50</v>
      </c>
      <c r="H76" s="166"/>
      <c r="I76" s="166"/>
      <c r="J76" s="168" t="s">
        <v>51</v>
      </c>
      <c r="K76" s="166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100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4" t="str">
        <f>E7</f>
        <v>Revitalizace zeleně v Holešově - 2.etapa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98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VN a ON - Vedlejší a ostatní náklady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k.ú. Holešov, Dobrotice</v>
      </c>
      <c r="G89" s="39"/>
      <c r="H89" s="39"/>
      <c r="I89" s="31" t="s">
        <v>22</v>
      </c>
      <c r="J89" s="78" t="str">
        <f>IF(J12="","",J12)</f>
        <v>22. 1. 2024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Město Holešov</v>
      </c>
      <c r="G91" s="39"/>
      <c r="H91" s="39"/>
      <c r="I91" s="31" t="s">
        <v>30</v>
      </c>
      <c r="J91" s="35" t="str">
        <f>E21</f>
        <v>Ing. Alena Vránová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33</v>
      </c>
      <c r="J92" s="35" t="str">
        <f>E24</f>
        <v>Ing. Alena Vránová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5" t="s">
        <v>101</v>
      </c>
      <c r="D94" s="176"/>
      <c r="E94" s="176"/>
      <c r="F94" s="176"/>
      <c r="G94" s="176"/>
      <c r="H94" s="176"/>
      <c r="I94" s="176"/>
      <c r="J94" s="177" t="s">
        <v>102</v>
      </c>
      <c r="K94" s="176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8" t="s">
        <v>103</v>
      </c>
      <c r="D96" s="39"/>
      <c r="E96" s="39"/>
      <c r="F96" s="39"/>
      <c r="G96" s="39"/>
      <c r="H96" s="39"/>
      <c r="I96" s="39"/>
      <c r="J96" s="109">
        <f>J120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104</v>
      </c>
    </row>
    <row r="97" s="9" customFormat="1" ht="24.96" customHeight="1">
      <c r="A97" s="9"/>
      <c r="B97" s="179"/>
      <c r="C97" s="180"/>
      <c r="D97" s="181" t="s">
        <v>252</v>
      </c>
      <c r="E97" s="182"/>
      <c r="F97" s="182"/>
      <c r="G97" s="182"/>
      <c r="H97" s="182"/>
      <c r="I97" s="182"/>
      <c r="J97" s="183">
        <f>J121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253</v>
      </c>
      <c r="E98" s="188"/>
      <c r="F98" s="188"/>
      <c r="G98" s="188"/>
      <c r="H98" s="188"/>
      <c r="I98" s="188"/>
      <c r="J98" s="189">
        <f>J122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254</v>
      </c>
      <c r="E99" s="188"/>
      <c r="F99" s="188"/>
      <c r="G99" s="188"/>
      <c r="H99" s="188"/>
      <c r="I99" s="188"/>
      <c r="J99" s="189">
        <f>J124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255</v>
      </c>
      <c r="E100" s="188"/>
      <c r="F100" s="188"/>
      <c r="G100" s="188"/>
      <c r="H100" s="188"/>
      <c r="I100" s="188"/>
      <c r="J100" s="189">
        <f>J126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7"/>
      <c r="B101" s="38"/>
      <c r="C101" s="39"/>
      <c r="D101" s="39"/>
      <c r="E101" s="39"/>
      <c r="F101" s="39"/>
      <c r="G101" s="39"/>
      <c r="H101" s="39"/>
      <c r="I101" s="39"/>
      <c r="J101" s="39"/>
      <c r="K101" s="39"/>
      <c r="L101" s="62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2" s="2" customFormat="1" ht="6.96" customHeight="1">
      <c r="A102" s="37"/>
      <c r="B102" s="65"/>
      <c r="C102" s="66"/>
      <c r="D102" s="66"/>
      <c r="E102" s="66"/>
      <c r="F102" s="66"/>
      <c r="G102" s="66"/>
      <c r="H102" s="66"/>
      <c r="I102" s="66"/>
      <c r="J102" s="66"/>
      <c r="K102" s="66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6" s="2" customFormat="1" ht="6.96" customHeight="1">
      <c r="A106" s="37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24.96" customHeight="1">
      <c r="A107" s="37"/>
      <c r="B107" s="38"/>
      <c r="C107" s="22" t="s">
        <v>110</v>
      </c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38"/>
      <c r="C108" s="39"/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16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6.5" customHeight="1">
      <c r="A110" s="37"/>
      <c r="B110" s="38"/>
      <c r="C110" s="39"/>
      <c r="D110" s="39"/>
      <c r="E110" s="174" t="str">
        <f>E7</f>
        <v>Revitalizace zeleně v Holešově - 2.etapa</v>
      </c>
      <c r="F110" s="31"/>
      <c r="G110" s="31"/>
      <c r="H110" s="31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98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75" t="str">
        <f>E9</f>
        <v>VN a ON - Vedlejší a ostatní náklady</v>
      </c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20</v>
      </c>
      <c r="D114" s="39"/>
      <c r="E114" s="39"/>
      <c r="F114" s="26" t="str">
        <f>F12</f>
        <v>k.ú. Holešov, Dobrotice</v>
      </c>
      <c r="G114" s="39"/>
      <c r="H114" s="39"/>
      <c r="I114" s="31" t="s">
        <v>22</v>
      </c>
      <c r="J114" s="78" t="str">
        <f>IF(J12="","",J12)</f>
        <v>22. 1. 2024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5.15" customHeight="1">
      <c r="A116" s="37"/>
      <c r="B116" s="38"/>
      <c r="C116" s="31" t="s">
        <v>24</v>
      </c>
      <c r="D116" s="39"/>
      <c r="E116" s="39"/>
      <c r="F116" s="26" t="str">
        <f>E15</f>
        <v>Město Holešov</v>
      </c>
      <c r="G116" s="39"/>
      <c r="H116" s="39"/>
      <c r="I116" s="31" t="s">
        <v>30</v>
      </c>
      <c r="J116" s="35" t="str">
        <f>E21</f>
        <v>Ing. Alena Vránová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28</v>
      </c>
      <c r="D117" s="39"/>
      <c r="E117" s="39"/>
      <c r="F117" s="26" t="str">
        <f>IF(E18="","",E18)</f>
        <v>Vyplň údaj</v>
      </c>
      <c r="G117" s="39"/>
      <c r="H117" s="39"/>
      <c r="I117" s="31" t="s">
        <v>33</v>
      </c>
      <c r="J117" s="35" t="str">
        <f>E24</f>
        <v>Ing. Alena Vránová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0.32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11" customFormat="1" ht="29.28" customHeight="1">
      <c r="A119" s="191"/>
      <c r="B119" s="192"/>
      <c r="C119" s="193" t="s">
        <v>111</v>
      </c>
      <c r="D119" s="194" t="s">
        <v>60</v>
      </c>
      <c r="E119" s="194" t="s">
        <v>56</v>
      </c>
      <c r="F119" s="194" t="s">
        <v>57</v>
      </c>
      <c r="G119" s="194" t="s">
        <v>112</v>
      </c>
      <c r="H119" s="194" t="s">
        <v>113</v>
      </c>
      <c r="I119" s="194" t="s">
        <v>114</v>
      </c>
      <c r="J119" s="195" t="s">
        <v>102</v>
      </c>
      <c r="K119" s="196" t="s">
        <v>115</v>
      </c>
      <c r="L119" s="197"/>
      <c r="M119" s="99" t="s">
        <v>1</v>
      </c>
      <c r="N119" s="100" t="s">
        <v>39</v>
      </c>
      <c r="O119" s="100" t="s">
        <v>116</v>
      </c>
      <c r="P119" s="100" t="s">
        <v>117</v>
      </c>
      <c r="Q119" s="100" t="s">
        <v>118</v>
      </c>
      <c r="R119" s="100" t="s">
        <v>119</v>
      </c>
      <c r="S119" s="100" t="s">
        <v>120</v>
      </c>
      <c r="T119" s="101" t="s">
        <v>121</v>
      </c>
      <c r="U119" s="191"/>
      <c r="V119" s="191"/>
      <c r="W119" s="191"/>
      <c r="X119" s="191"/>
      <c r="Y119" s="191"/>
      <c r="Z119" s="191"/>
      <c r="AA119" s="191"/>
      <c r="AB119" s="191"/>
      <c r="AC119" s="191"/>
      <c r="AD119" s="191"/>
      <c r="AE119" s="191"/>
    </row>
    <row r="120" s="2" customFormat="1" ht="22.8" customHeight="1">
      <c r="A120" s="37"/>
      <c r="B120" s="38"/>
      <c r="C120" s="106" t="s">
        <v>122</v>
      </c>
      <c r="D120" s="39"/>
      <c r="E120" s="39"/>
      <c r="F120" s="39"/>
      <c r="G120" s="39"/>
      <c r="H120" s="39"/>
      <c r="I120" s="39"/>
      <c r="J120" s="198">
        <f>BK120</f>
        <v>0</v>
      </c>
      <c r="K120" s="39"/>
      <c r="L120" s="43"/>
      <c r="M120" s="102"/>
      <c r="N120" s="199"/>
      <c r="O120" s="103"/>
      <c r="P120" s="200">
        <f>P121</f>
        <v>0</v>
      </c>
      <c r="Q120" s="103"/>
      <c r="R120" s="200">
        <f>R121</f>
        <v>0</v>
      </c>
      <c r="S120" s="103"/>
      <c r="T120" s="201">
        <f>T121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74</v>
      </c>
      <c r="AU120" s="16" t="s">
        <v>104</v>
      </c>
      <c r="BK120" s="202">
        <f>BK121</f>
        <v>0</v>
      </c>
    </row>
    <row r="121" s="12" customFormat="1" ht="25.92" customHeight="1">
      <c r="A121" s="12"/>
      <c r="B121" s="203"/>
      <c r="C121" s="204"/>
      <c r="D121" s="205" t="s">
        <v>74</v>
      </c>
      <c r="E121" s="206" t="s">
        <v>256</v>
      </c>
      <c r="F121" s="206" t="s">
        <v>257</v>
      </c>
      <c r="G121" s="204"/>
      <c r="H121" s="204"/>
      <c r="I121" s="207"/>
      <c r="J121" s="208">
        <f>BK121</f>
        <v>0</v>
      </c>
      <c r="K121" s="204"/>
      <c r="L121" s="209"/>
      <c r="M121" s="210"/>
      <c r="N121" s="211"/>
      <c r="O121" s="211"/>
      <c r="P121" s="212">
        <f>P122+P124+P126</f>
        <v>0</v>
      </c>
      <c r="Q121" s="211"/>
      <c r="R121" s="212">
        <f>R122+R124+R126</f>
        <v>0</v>
      </c>
      <c r="S121" s="211"/>
      <c r="T121" s="213">
        <f>T122+T124+T126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4" t="s">
        <v>150</v>
      </c>
      <c r="AT121" s="215" t="s">
        <v>74</v>
      </c>
      <c r="AU121" s="215" t="s">
        <v>75</v>
      </c>
      <c r="AY121" s="214" t="s">
        <v>125</v>
      </c>
      <c r="BK121" s="216">
        <f>BK122+BK124+BK126</f>
        <v>0</v>
      </c>
    </row>
    <row r="122" s="12" customFormat="1" ht="22.8" customHeight="1">
      <c r="A122" s="12"/>
      <c r="B122" s="203"/>
      <c r="C122" s="204"/>
      <c r="D122" s="205" t="s">
        <v>74</v>
      </c>
      <c r="E122" s="217" t="s">
        <v>258</v>
      </c>
      <c r="F122" s="217" t="s">
        <v>259</v>
      </c>
      <c r="G122" s="204"/>
      <c r="H122" s="204"/>
      <c r="I122" s="207"/>
      <c r="J122" s="218">
        <f>BK122</f>
        <v>0</v>
      </c>
      <c r="K122" s="204"/>
      <c r="L122" s="209"/>
      <c r="M122" s="210"/>
      <c r="N122" s="211"/>
      <c r="O122" s="211"/>
      <c r="P122" s="212">
        <f>P123</f>
        <v>0</v>
      </c>
      <c r="Q122" s="211"/>
      <c r="R122" s="212">
        <f>R123</f>
        <v>0</v>
      </c>
      <c r="S122" s="211"/>
      <c r="T122" s="213">
        <f>T123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4" t="s">
        <v>150</v>
      </c>
      <c r="AT122" s="215" t="s">
        <v>74</v>
      </c>
      <c r="AU122" s="215" t="s">
        <v>83</v>
      </c>
      <c r="AY122" s="214" t="s">
        <v>125</v>
      </c>
      <c r="BK122" s="216">
        <f>BK123</f>
        <v>0</v>
      </c>
    </row>
    <row r="123" s="2" customFormat="1" ht="16.5" customHeight="1">
      <c r="A123" s="37"/>
      <c r="B123" s="38"/>
      <c r="C123" s="219" t="s">
        <v>83</v>
      </c>
      <c r="D123" s="219" t="s">
        <v>127</v>
      </c>
      <c r="E123" s="220" t="s">
        <v>260</v>
      </c>
      <c r="F123" s="221" t="s">
        <v>261</v>
      </c>
      <c r="G123" s="222" t="s">
        <v>262</v>
      </c>
      <c r="H123" s="223">
        <v>1</v>
      </c>
      <c r="I123" s="224"/>
      <c r="J123" s="225">
        <f>ROUND(I123*H123,2)</f>
        <v>0</v>
      </c>
      <c r="K123" s="226"/>
      <c r="L123" s="43"/>
      <c r="M123" s="227" t="s">
        <v>1</v>
      </c>
      <c r="N123" s="228" t="s">
        <v>40</v>
      </c>
      <c r="O123" s="90"/>
      <c r="P123" s="229">
        <f>O123*H123</f>
        <v>0</v>
      </c>
      <c r="Q123" s="229">
        <v>0</v>
      </c>
      <c r="R123" s="229">
        <f>Q123*H123</f>
        <v>0</v>
      </c>
      <c r="S123" s="229">
        <v>0</v>
      </c>
      <c r="T123" s="230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31" t="s">
        <v>263</v>
      </c>
      <c r="AT123" s="231" t="s">
        <v>127</v>
      </c>
      <c r="AU123" s="231" t="s">
        <v>85</v>
      </c>
      <c r="AY123" s="16" t="s">
        <v>125</v>
      </c>
      <c r="BE123" s="232">
        <f>IF(N123="základní",J123,0)</f>
        <v>0</v>
      </c>
      <c r="BF123" s="232">
        <f>IF(N123="snížená",J123,0)</f>
        <v>0</v>
      </c>
      <c r="BG123" s="232">
        <f>IF(N123="zákl. přenesená",J123,0)</f>
        <v>0</v>
      </c>
      <c r="BH123" s="232">
        <f>IF(N123="sníž. přenesená",J123,0)</f>
        <v>0</v>
      </c>
      <c r="BI123" s="232">
        <f>IF(N123="nulová",J123,0)</f>
        <v>0</v>
      </c>
      <c r="BJ123" s="16" t="s">
        <v>83</v>
      </c>
      <c r="BK123" s="232">
        <f>ROUND(I123*H123,2)</f>
        <v>0</v>
      </c>
      <c r="BL123" s="16" t="s">
        <v>263</v>
      </c>
      <c r="BM123" s="231" t="s">
        <v>264</v>
      </c>
    </row>
    <row r="124" s="12" customFormat="1" ht="22.8" customHeight="1">
      <c r="A124" s="12"/>
      <c r="B124" s="203"/>
      <c r="C124" s="204"/>
      <c r="D124" s="205" t="s">
        <v>74</v>
      </c>
      <c r="E124" s="217" t="s">
        <v>265</v>
      </c>
      <c r="F124" s="217" t="s">
        <v>266</v>
      </c>
      <c r="G124" s="204"/>
      <c r="H124" s="204"/>
      <c r="I124" s="207"/>
      <c r="J124" s="218">
        <f>BK124</f>
        <v>0</v>
      </c>
      <c r="K124" s="204"/>
      <c r="L124" s="209"/>
      <c r="M124" s="210"/>
      <c r="N124" s="211"/>
      <c r="O124" s="211"/>
      <c r="P124" s="212">
        <f>P125</f>
        <v>0</v>
      </c>
      <c r="Q124" s="211"/>
      <c r="R124" s="212">
        <f>R125</f>
        <v>0</v>
      </c>
      <c r="S124" s="211"/>
      <c r="T124" s="213">
        <f>T125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4" t="s">
        <v>150</v>
      </c>
      <c r="AT124" s="215" t="s">
        <v>74</v>
      </c>
      <c r="AU124" s="215" t="s">
        <v>83</v>
      </c>
      <c r="AY124" s="214" t="s">
        <v>125</v>
      </c>
      <c r="BK124" s="216">
        <f>BK125</f>
        <v>0</v>
      </c>
    </row>
    <row r="125" s="2" customFormat="1" ht="24.15" customHeight="1">
      <c r="A125" s="37"/>
      <c r="B125" s="38"/>
      <c r="C125" s="219" t="s">
        <v>85</v>
      </c>
      <c r="D125" s="219" t="s">
        <v>127</v>
      </c>
      <c r="E125" s="220" t="s">
        <v>267</v>
      </c>
      <c r="F125" s="221" t="s">
        <v>268</v>
      </c>
      <c r="G125" s="222" t="s">
        <v>262</v>
      </c>
      <c r="H125" s="223">
        <v>1</v>
      </c>
      <c r="I125" s="224"/>
      <c r="J125" s="225">
        <f>ROUND(I125*H125,2)</f>
        <v>0</v>
      </c>
      <c r="K125" s="226"/>
      <c r="L125" s="43"/>
      <c r="M125" s="227" t="s">
        <v>1</v>
      </c>
      <c r="N125" s="228" t="s">
        <v>40</v>
      </c>
      <c r="O125" s="90"/>
      <c r="P125" s="229">
        <f>O125*H125</f>
        <v>0</v>
      </c>
      <c r="Q125" s="229">
        <v>0</v>
      </c>
      <c r="R125" s="229">
        <f>Q125*H125</f>
        <v>0</v>
      </c>
      <c r="S125" s="229">
        <v>0</v>
      </c>
      <c r="T125" s="230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31" t="s">
        <v>263</v>
      </c>
      <c r="AT125" s="231" t="s">
        <v>127</v>
      </c>
      <c r="AU125" s="231" t="s">
        <v>85</v>
      </c>
      <c r="AY125" s="16" t="s">
        <v>125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16" t="s">
        <v>83</v>
      </c>
      <c r="BK125" s="232">
        <f>ROUND(I125*H125,2)</f>
        <v>0</v>
      </c>
      <c r="BL125" s="16" t="s">
        <v>263</v>
      </c>
      <c r="BM125" s="231" t="s">
        <v>269</v>
      </c>
    </row>
    <row r="126" s="12" customFormat="1" ht="22.8" customHeight="1">
      <c r="A126" s="12"/>
      <c r="B126" s="203"/>
      <c r="C126" s="204"/>
      <c r="D126" s="205" t="s">
        <v>74</v>
      </c>
      <c r="E126" s="217" t="s">
        <v>270</v>
      </c>
      <c r="F126" s="217" t="s">
        <v>271</v>
      </c>
      <c r="G126" s="204"/>
      <c r="H126" s="204"/>
      <c r="I126" s="207"/>
      <c r="J126" s="218">
        <f>BK126</f>
        <v>0</v>
      </c>
      <c r="K126" s="204"/>
      <c r="L126" s="209"/>
      <c r="M126" s="210"/>
      <c r="N126" s="211"/>
      <c r="O126" s="211"/>
      <c r="P126" s="212">
        <f>P127</f>
        <v>0</v>
      </c>
      <c r="Q126" s="211"/>
      <c r="R126" s="212">
        <f>R127</f>
        <v>0</v>
      </c>
      <c r="S126" s="211"/>
      <c r="T126" s="213">
        <f>T127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4" t="s">
        <v>150</v>
      </c>
      <c r="AT126" s="215" t="s">
        <v>74</v>
      </c>
      <c r="AU126" s="215" t="s">
        <v>83</v>
      </c>
      <c r="AY126" s="214" t="s">
        <v>125</v>
      </c>
      <c r="BK126" s="216">
        <f>BK127</f>
        <v>0</v>
      </c>
    </row>
    <row r="127" s="2" customFormat="1" ht="16.5" customHeight="1">
      <c r="A127" s="37"/>
      <c r="B127" s="38"/>
      <c r="C127" s="219" t="s">
        <v>139</v>
      </c>
      <c r="D127" s="219" t="s">
        <v>127</v>
      </c>
      <c r="E127" s="220" t="s">
        <v>272</v>
      </c>
      <c r="F127" s="221" t="s">
        <v>273</v>
      </c>
      <c r="G127" s="222" t="s">
        <v>262</v>
      </c>
      <c r="H127" s="223">
        <v>1</v>
      </c>
      <c r="I127" s="224"/>
      <c r="J127" s="225">
        <f>ROUND(I127*H127,2)</f>
        <v>0</v>
      </c>
      <c r="K127" s="226"/>
      <c r="L127" s="43"/>
      <c r="M127" s="267" t="s">
        <v>1</v>
      </c>
      <c r="N127" s="268" t="s">
        <v>40</v>
      </c>
      <c r="O127" s="269"/>
      <c r="P127" s="270">
        <f>O127*H127</f>
        <v>0</v>
      </c>
      <c r="Q127" s="270">
        <v>0</v>
      </c>
      <c r="R127" s="270">
        <f>Q127*H127</f>
        <v>0</v>
      </c>
      <c r="S127" s="270">
        <v>0</v>
      </c>
      <c r="T127" s="271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31" t="s">
        <v>263</v>
      </c>
      <c r="AT127" s="231" t="s">
        <v>127</v>
      </c>
      <c r="AU127" s="231" t="s">
        <v>85</v>
      </c>
      <c r="AY127" s="16" t="s">
        <v>125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6" t="s">
        <v>83</v>
      </c>
      <c r="BK127" s="232">
        <f>ROUND(I127*H127,2)</f>
        <v>0</v>
      </c>
      <c r="BL127" s="16" t="s">
        <v>263</v>
      </c>
      <c r="BM127" s="231" t="s">
        <v>274</v>
      </c>
    </row>
    <row r="128" s="2" customFormat="1" ht="6.96" customHeight="1">
      <c r="A128" s="37"/>
      <c r="B128" s="65"/>
      <c r="C128" s="66"/>
      <c r="D128" s="66"/>
      <c r="E128" s="66"/>
      <c r="F128" s="66"/>
      <c r="G128" s="66"/>
      <c r="H128" s="66"/>
      <c r="I128" s="66"/>
      <c r="J128" s="66"/>
      <c r="K128" s="66"/>
      <c r="L128" s="43"/>
      <c r="M128" s="37"/>
      <c r="O128" s="37"/>
      <c r="P128" s="37"/>
      <c r="Q128" s="37"/>
      <c r="R128" s="37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</sheetData>
  <sheetProtection sheet="1" autoFilter="0" formatColumns="0" formatRows="0" objects="1" scenarios="1" spinCount="100000" saltValue="fu8q83gcLCIXHslx9bsDgDSBBXOwdj+wgjX+hjoE7qogBua+n9OKfZ2LIDotY82M+DfN3cyrjWsX0oT6VrYnfQ==" hashValue="rI4OgFlX0uoriWlqOX49tHvTZ8GXjJUxJLQ7prxRcIZ/6TibAh6SPzydEZMwdKJDvf9EV6FEK3z2nyCAVuNCcw==" algorithmName="SHA-512" password="CC35"/>
  <autoFilter ref="C119:K127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6"/>
      <c r="C3" s="137"/>
      <c r="D3" s="137"/>
      <c r="E3" s="137"/>
      <c r="F3" s="137"/>
      <c r="G3" s="137"/>
      <c r="H3" s="19"/>
    </row>
    <row r="4" s="1" customFormat="1" ht="24.96" customHeight="1">
      <c r="B4" s="19"/>
      <c r="C4" s="138" t="s">
        <v>275</v>
      </c>
      <c r="H4" s="19"/>
    </row>
    <row r="5" s="1" customFormat="1" ht="12" customHeight="1">
      <c r="B5" s="19"/>
      <c r="C5" s="272" t="s">
        <v>13</v>
      </c>
      <c r="D5" s="147" t="s">
        <v>14</v>
      </c>
      <c r="E5" s="1"/>
      <c r="F5" s="1"/>
      <c r="H5" s="19"/>
    </row>
    <row r="6" s="1" customFormat="1" ht="36.96" customHeight="1">
      <c r="B6" s="19"/>
      <c r="C6" s="273" t="s">
        <v>16</v>
      </c>
      <c r="D6" s="274" t="s">
        <v>17</v>
      </c>
      <c r="E6" s="1"/>
      <c r="F6" s="1"/>
      <c r="H6" s="19"/>
    </row>
    <row r="7" s="1" customFormat="1" ht="16.5" customHeight="1">
      <c r="B7" s="19"/>
      <c r="C7" s="140" t="s">
        <v>22</v>
      </c>
      <c r="D7" s="144" t="str">
        <f>'Rekapitulace stavby'!AN8</f>
        <v>22. 1. 2024</v>
      </c>
      <c r="H7" s="19"/>
    </row>
    <row r="8" s="2" customFormat="1" ht="10.8" customHeight="1">
      <c r="A8" s="37"/>
      <c r="B8" s="43"/>
      <c r="C8" s="37"/>
      <c r="D8" s="37"/>
      <c r="E8" s="37"/>
      <c r="F8" s="37"/>
      <c r="G8" s="37"/>
      <c r="H8" s="43"/>
    </row>
    <row r="9" s="11" customFormat="1" ht="29.28" customHeight="1">
      <c r="A9" s="191"/>
      <c r="B9" s="275"/>
      <c r="C9" s="276" t="s">
        <v>56</v>
      </c>
      <c r="D9" s="277" t="s">
        <v>57</v>
      </c>
      <c r="E9" s="277" t="s">
        <v>112</v>
      </c>
      <c r="F9" s="278" t="s">
        <v>276</v>
      </c>
      <c r="G9" s="191"/>
      <c r="H9" s="275"/>
    </row>
    <row r="10" s="2" customFormat="1" ht="26.4" customHeight="1">
      <c r="A10" s="37"/>
      <c r="B10" s="43"/>
      <c r="C10" s="279" t="s">
        <v>277</v>
      </c>
      <c r="D10" s="279" t="s">
        <v>81</v>
      </c>
      <c r="E10" s="37"/>
      <c r="F10" s="37"/>
      <c r="G10" s="37"/>
      <c r="H10" s="43"/>
    </row>
    <row r="11" s="2" customFormat="1" ht="16.8" customHeight="1">
      <c r="A11" s="37"/>
      <c r="B11" s="43"/>
      <c r="C11" s="280" t="s">
        <v>94</v>
      </c>
      <c r="D11" s="281" t="s">
        <v>1</v>
      </c>
      <c r="E11" s="282" t="s">
        <v>1</v>
      </c>
      <c r="F11" s="283">
        <v>38</v>
      </c>
      <c r="G11" s="37"/>
      <c r="H11" s="43"/>
    </row>
    <row r="12" s="2" customFormat="1" ht="16.8" customHeight="1">
      <c r="A12" s="37"/>
      <c r="B12" s="43"/>
      <c r="C12" s="284" t="s">
        <v>94</v>
      </c>
      <c r="D12" s="284" t="s">
        <v>95</v>
      </c>
      <c r="E12" s="16" t="s">
        <v>1</v>
      </c>
      <c r="F12" s="285">
        <v>38</v>
      </c>
      <c r="G12" s="37"/>
      <c r="H12" s="43"/>
    </row>
    <row r="13" s="2" customFormat="1" ht="16.8" customHeight="1">
      <c r="A13" s="37"/>
      <c r="B13" s="43"/>
      <c r="C13" s="286" t="s">
        <v>278</v>
      </c>
      <c r="D13" s="37"/>
      <c r="E13" s="37"/>
      <c r="F13" s="37"/>
      <c r="G13" s="37"/>
      <c r="H13" s="43"/>
    </row>
    <row r="14" s="2" customFormat="1" ht="16.8" customHeight="1">
      <c r="A14" s="37"/>
      <c r="B14" s="43"/>
      <c r="C14" s="284" t="s">
        <v>128</v>
      </c>
      <c r="D14" s="284" t="s">
        <v>129</v>
      </c>
      <c r="E14" s="16" t="s">
        <v>130</v>
      </c>
      <c r="F14" s="285">
        <v>38</v>
      </c>
      <c r="G14" s="37"/>
      <c r="H14" s="43"/>
    </row>
    <row r="15" s="2" customFormat="1" ht="16.8" customHeight="1">
      <c r="A15" s="37"/>
      <c r="B15" s="43"/>
      <c r="C15" s="284" t="s">
        <v>134</v>
      </c>
      <c r="D15" s="284" t="s">
        <v>135</v>
      </c>
      <c r="E15" s="16" t="s">
        <v>136</v>
      </c>
      <c r="F15" s="285">
        <v>7.5999999999999996</v>
      </c>
      <c r="G15" s="37"/>
      <c r="H15" s="43"/>
    </row>
    <row r="16" s="2" customFormat="1" ht="16.8" customHeight="1">
      <c r="A16" s="37"/>
      <c r="B16" s="43"/>
      <c r="C16" s="284" t="s">
        <v>140</v>
      </c>
      <c r="D16" s="284" t="s">
        <v>141</v>
      </c>
      <c r="E16" s="16" t="s">
        <v>136</v>
      </c>
      <c r="F16" s="285">
        <v>3.7999999999999998</v>
      </c>
      <c r="G16" s="37"/>
      <c r="H16" s="43"/>
    </row>
    <row r="17" s="2" customFormat="1" ht="16.8" customHeight="1">
      <c r="A17" s="37"/>
      <c r="B17" s="43"/>
      <c r="C17" s="284" t="s">
        <v>166</v>
      </c>
      <c r="D17" s="284" t="s">
        <v>167</v>
      </c>
      <c r="E17" s="16" t="s">
        <v>130</v>
      </c>
      <c r="F17" s="285">
        <v>38</v>
      </c>
      <c r="G17" s="37"/>
      <c r="H17" s="43"/>
    </row>
    <row r="18" s="2" customFormat="1" ht="16.8" customHeight="1">
      <c r="A18" s="37"/>
      <c r="B18" s="43"/>
      <c r="C18" s="280" t="s">
        <v>92</v>
      </c>
      <c r="D18" s="281" t="s">
        <v>1</v>
      </c>
      <c r="E18" s="282" t="s">
        <v>1</v>
      </c>
      <c r="F18" s="283">
        <v>9.0800000000000001</v>
      </c>
      <c r="G18" s="37"/>
      <c r="H18" s="43"/>
    </row>
    <row r="19" s="2" customFormat="1" ht="16.8" customHeight="1">
      <c r="A19" s="37"/>
      <c r="B19" s="43"/>
      <c r="C19" s="284" t="s">
        <v>92</v>
      </c>
      <c r="D19" s="284" t="s">
        <v>97</v>
      </c>
      <c r="E19" s="16" t="s">
        <v>1</v>
      </c>
      <c r="F19" s="285">
        <v>9.0800000000000001</v>
      </c>
      <c r="G19" s="37"/>
      <c r="H19" s="43"/>
    </row>
    <row r="20" s="2" customFormat="1" ht="16.8" customHeight="1">
      <c r="A20" s="37"/>
      <c r="B20" s="43"/>
      <c r="C20" s="286" t="s">
        <v>278</v>
      </c>
      <c r="D20" s="37"/>
      <c r="E20" s="37"/>
      <c r="F20" s="37"/>
      <c r="G20" s="37"/>
      <c r="H20" s="43"/>
    </row>
    <row r="21" s="2" customFormat="1">
      <c r="A21" s="37"/>
      <c r="B21" s="43"/>
      <c r="C21" s="284" t="s">
        <v>151</v>
      </c>
      <c r="D21" s="284" t="s">
        <v>152</v>
      </c>
      <c r="E21" s="16" t="s">
        <v>136</v>
      </c>
      <c r="F21" s="285">
        <v>9.0800000000000001</v>
      </c>
      <c r="G21" s="37"/>
      <c r="H21" s="43"/>
    </row>
    <row r="22" s="2" customFormat="1">
      <c r="A22" s="37"/>
      <c r="B22" s="43"/>
      <c r="C22" s="284" t="s">
        <v>155</v>
      </c>
      <c r="D22" s="284" t="s">
        <v>156</v>
      </c>
      <c r="E22" s="16" t="s">
        <v>136</v>
      </c>
      <c r="F22" s="285">
        <v>90.799999999999997</v>
      </c>
      <c r="G22" s="37"/>
      <c r="H22" s="43"/>
    </row>
    <row r="23" s="2" customFormat="1" ht="16.8" customHeight="1">
      <c r="A23" s="37"/>
      <c r="B23" s="43"/>
      <c r="C23" s="284" t="s">
        <v>160</v>
      </c>
      <c r="D23" s="284" t="s">
        <v>161</v>
      </c>
      <c r="E23" s="16" t="s">
        <v>162</v>
      </c>
      <c r="F23" s="285">
        <v>16.344000000000001</v>
      </c>
      <c r="G23" s="37"/>
      <c r="H23" s="43"/>
    </row>
    <row r="24" s="2" customFormat="1" ht="16.8" customHeight="1">
      <c r="A24" s="37"/>
      <c r="B24" s="43"/>
      <c r="C24" s="280" t="s">
        <v>97</v>
      </c>
      <c r="D24" s="281" t="s">
        <v>1</v>
      </c>
      <c r="E24" s="282" t="s">
        <v>1</v>
      </c>
      <c r="F24" s="283">
        <v>9.0800000000000001</v>
      </c>
      <c r="G24" s="37"/>
      <c r="H24" s="43"/>
    </row>
    <row r="25" s="2" customFormat="1" ht="16.8" customHeight="1">
      <c r="A25" s="37"/>
      <c r="B25" s="43"/>
      <c r="C25" s="284" t="s">
        <v>1</v>
      </c>
      <c r="D25" s="284" t="s">
        <v>147</v>
      </c>
      <c r="E25" s="16" t="s">
        <v>1</v>
      </c>
      <c r="F25" s="285">
        <v>7.4000000000000004</v>
      </c>
      <c r="G25" s="37"/>
      <c r="H25" s="43"/>
    </row>
    <row r="26" s="2" customFormat="1" ht="16.8" customHeight="1">
      <c r="A26" s="37"/>
      <c r="B26" s="43"/>
      <c r="C26" s="284" t="s">
        <v>1</v>
      </c>
      <c r="D26" s="284" t="s">
        <v>148</v>
      </c>
      <c r="E26" s="16" t="s">
        <v>1</v>
      </c>
      <c r="F26" s="285">
        <v>1.6799999999999999</v>
      </c>
      <c r="G26" s="37"/>
      <c r="H26" s="43"/>
    </row>
    <row r="27" s="2" customFormat="1" ht="16.8" customHeight="1">
      <c r="A27" s="37"/>
      <c r="B27" s="43"/>
      <c r="C27" s="284" t="s">
        <v>97</v>
      </c>
      <c r="D27" s="284" t="s">
        <v>149</v>
      </c>
      <c r="E27" s="16" t="s">
        <v>1</v>
      </c>
      <c r="F27" s="285">
        <v>9.0800000000000001</v>
      </c>
      <c r="G27" s="37"/>
      <c r="H27" s="43"/>
    </row>
    <row r="28" s="2" customFormat="1" ht="16.8" customHeight="1">
      <c r="A28" s="37"/>
      <c r="B28" s="43"/>
      <c r="C28" s="286" t="s">
        <v>278</v>
      </c>
      <c r="D28" s="37"/>
      <c r="E28" s="37"/>
      <c r="F28" s="37"/>
      <c r="G28" s="37"/>
      <c r="H28" s="43"/>
    </row>
    <row r="29" s="2" customFormat="1" ht="16.8" customHeight="1">
      <c r="A29" s="37"/>
      <c r="B29" s="43"/>
      <c r="C29" s="284" t="s">
        <v>144</v>
      </c>
      <c r="D29" s="284" t="s">
        <v>145</v>
      </c>
      <c r="E29" s="16" t="s">
        <v>136</v>
      </c>
      <c r="F29" s="285">
        <v>9.0800000000000001</v>
      </c>
      <c r="G29" s="37"/>
      <c r="H29" s="43"/>
    </row>
    <row r="30" s="2" customFormat="1">
      <c r="A30" s="37"/>
      <c r="B30" s="43"/>
      <c r="C30" s="284" t="s">
        <v>151</v>
      </c>
      <c r="D30" s="284" t="s">
        <v>152</v>
      </c>
      <c r="E30" s="16" t="s">
        <v>136</v>
      </c>
      <c r="F30" s="285">
        <v>9.0800000000000001</v>
      </c>
      <c r="G30" s="37"/>
      <c r="H30" s="43"/>
    </row>
    <row r="31" s="2" customFormat="1" ht="26.4" customHeight="1">
      <c r="A31" s="37"/>
      <c r="B31" s="43"/>
      <c r="C31" s="279" t="s">
        <v>279</v>
      </c>
      <c r="D31" s="279" t="s">
        <v>87</v>
      </c>
      <c r="E31" s="37"/>
      <c r="F31" s="37"/>
      <c r="G31" s="37"/>
      <c r="H31" s="43"/>
    </row>
    <row r="32" s="2" customFormat="1" ht="16.8" customHeight="1">
      <c r="A32" s="37"/>
      <c r="B32" s="43"/>
      <c r="C32" s="280" t="s">
        <v>94</v>
      </c>
      <c r="D32" s="281" t="s">
        <v>1</v>
      </c>
      <c r="E32" s="282" t="s">
        <v>1</v>
      </c>
      <c r="F32" s="283">
        <v>12</v>
      </c>
      <c r="G32" s="37"/>
      <c r="H32" s="43"/>
    </row>
    <row r="33" s="2" customFormat="1" ht="16.8" customHeight="1">
      <c r="A33" s="37"/>
      <c r="B33" s="43"/>
      <c r="C33" s="284" t="s">
        <v>94</v>
      </c>
      <c r="D33" s="284" t="s">
        <v>8</v>
      </c>
      <c r="E33" s="16" t="s">
        <v>1</v>
      </c>
      <c r="F33" s="285">
        <v>12</v>
      </c>
      <c r="G33" s="37"/>
      <c r="H33" s="43"/>
    </row>
    <row r="34" s="2" customFormat="1" ht="16.8" customHeight="1">
      <c r="A34" s="37"/>
      <c r="B34" s="43"/>
      <c r="C34" s="286" t="s">
        <v>278</v>
      </c>
      <c r="D34" s="37"/>
      <c r="E34" s="37"/>
      <c r="F34" s="37"/>
      <c r="G34" s="37"/>
      <c r="H34" s="43"/>
    </row>
    <row r="35" s="2" customFormat="1" ht="16.8" customHeight="1">
      <c r="A35" s="37"/>
      <c r="B35" s="43"/>
      <c r="C35" s="284" t="s">
        <v>128</v>
      </c>
      <c r="D35" s="284" t="s">
        <v>129</v>
      </c>
      <c r="E35" s="16" t="s">
        <v>130</v>
      </c>
      <c r="F35" s="285">
        <v>12</v>
      </c>
      <c r="G35" s="37"/>
      <c r="H35" s="43"/>
    </row>
    <row r="36" s="2" customFormat="1" ht="16.8" customHeight="1">
      <c r="A36" s="37"/>
      <c r="B36" s="43"/>
      <c r="C36" s="284" t="s">
        <v>134</v>
      </c>
      <c r="D36" s="284" t="s">
        <v>135</v>
      </c>
      <c r="E36" s="16" t="s">
        <v>136</v>
      </c>
      <c r="F36" s="285">
        <v>2.3999999999999999</v>
      </c>
      <c r="G36" s="37"/>
      <c r="H36" s="43"/>
    </row>
    <row r="37" s="2" customFormat="1" ht="16.8" customHeight="1">
      <c r="A37" s="37"/>
      <c r="B37" s="43"/>
      <c r="C37" s="284" t="s">
        <v>140</v>
      </c>
      <c r="D37" s="284" t="s">
        <v>141</v>
      </c>
      <c r="E37" s="16" t="s">
        <v>136</v>
      </c>
      <c r="F37" s="285">
        <v>1.2</v>
      </c>
      <c r="G37" s="37"/>
      <c r="H37" s="43"/>
    </row>
    <row r="38" s="2" customFormat="1" ht="16.8" customHeight="1">
      <c r="A38" s="37"/>
      <c r="B38" s="43"/>
      <c r="C38" s="284" t="s">
        <v>166</v>
      </c>
      <c r="D38" s="284" t="s">
        <v>167</v>
      </c>
      <c r="E38" s="16" t="s">
        <v>130</v>
      </c>
      <c r="F38" s="285">
        <v>12</v>
      </c>
      <c r="G38" s="37"/>
      <c r="H38" s="43"/>
    </row>
    <row r="39" s="2" customFormat="1" ht="16.8" customHeight="1">
      <c r="A39" s="37"/>
      <c r="B39" s="43"/>
      <c r="C39" s="280" t="s">
        <v>92</v>
      </c>
      <c r="D39" s="281" t="s">
        <v>1</v>
      </c>
      <c r="E39" s="282" t="s">
        <v>1</v>
      </c>
      <c r="F39" s="283">
        <v>1.8</v>
      </c>
      <c r="G39" s="37"/>
      <c r="H39" s="43"/>
    </row>
    <row r="40" s="2" customFormat="1" ht="16.8" customHeight="1">
      <c r="A40" s="37"/>
      <c r="B40" s="43"/>
      <c r="C40" s="284" t="s">
        <v>92</v>
      </c>
      <c r="D40" s="284" t="s">
        <v>97</v>
      </c>
      <c r="E40" s="16" t="s">
        <v>1</v>
      </c>
      <c r="F40" s="285">
        <v>1.8</v>
      </c>
      <c r="G40" s="37"/>
      <c r="H40" s="43"/>
    </row>
    <row r="41" s="2" customFormat="1" ht="16.8" customHeight="1">
      <c r="A41" s="37"/>
      <c r="B41" s="43"/>
      <c r="C41" s="286" t="s">
        <v>278</v>
      </c>
      <c r="D41" s="37"/>
      <c r="E41" s="37"/>
      <c r="F41" s="37"/>
      <c r="G41" s="37"/>
      <c r="H41" s="43"/>
    </row>
    <row r="42" s="2" customFormat="1">
      <c r="A42" s="37"/>
      <c r="B42" s="43"/>
      <c r="C42" s="284" t="s">
        <v>151</v>
      </c>
      <c r="D42" s="284" t="s">
        <v>152</v>
      </c>
      <c r="E42" s="16" t="s">
        <v>136</v>
      </c>
      <c r="F42" s="285">
        <v>1.8</v>
      </c>
      <c r="G42" s="37"/>
      <c r="H42" s="43"/>
    </row>
    <row r="43" s="2" customFormat="1">
      <c r="A43" s="37"/>
      <c r="B43" s="43"/>
      <c r="C43" s="284" t="s">
        <v>155</v>
      </c>
      <c r="D43" s="284" t="s">
        <v>156</v>
      </c>
      <c r="E43" s="16" t="s">
        <v>136</v>
      </c>
      <c r="F43" s="285">
        <v>18</v>
      </c>
      <c r="G43" s="37"/>
      <c r="H43" s="43"/>
    </row>
    <row r="44" s="2" customFormat="1" ht="16.8" customHeight="1">
      <c r="A44" s="37"/>
      <c r="B44" s="43"/>
      <c r="C44" s="284" t="s">
        <v>160</v>
      </c>
      <c r="D44" s="284" t="s">
        <v>161</v>
      </c>
      <c r="E44" s="16" t="s">
        <v>162</v>
      </c>
      <c r="F44" s="285">
        <v>3.2400000000000002</v>
      </c>
      <c r="G44" s="37"/>
      <c r="H44" s="43"/>
    </row>
    <row r="45" s="2" customFormat="1" ht="16.8" customHeight="1">
      <c r="A45" s="37"/>
      <c r="B45" s="43"/>
      <c r="C45" s="280" t="s">
        <v>97</v>
      </c>
      <c r="D45" s="281" t="s">
        <v>1</v>
      </c>
      <c r="E45" s="282" t="s">
        <v>1</v>
      </c>
      <c r="F45" s="283">
        <v>1.8</v>
      </c>
      <c r="G45" s="37"/>
      <c r="H45" s="43"/>
    </row>
    <row r="46" s="2" customFormat="1" ht="16.8" customHeight="1">
      <c r="A46" s="37"/>
      <c r="B46" s="43"/>
      <c r="C46" s="284" t="s">
        <v>1</v>
      </c>
      <c r="D46" s="284" t="s">
        <v>233</v>
      </c>
      <c r="E46" s="16" t="s">
        <v>1</v>
      </c>
      <c r="F46" s="285">
        <v>1.8</v>
      </c>
      <c r="G46" s="37"/>
      <c r="H46" s="43"/>
    </row>
    <row r="47" s="2" customFormat="1" ht="16.8" customHeight="1">
      <c r="A47" s="37"/>
      <c r="B47" s="43"/>
      <c r="C47" s="284" t="s">
        <v>97</v>
      </c>
      <c r="D47" s="284" t="s">
        <v>149</v>
      </c>
      <c r="E47" s="16" t="s">
        <v>1</v>
      </c>
      <c r="F47" s="285">
        <v>1.8</v>
      </c>
      <c r="G47" s="37"/>
      <c r="H47" s="43"/>
    </row>
    <row r="48" s="2" customFormat="1" ht="16.8" customHeight="1">
      <c r="A48" s="37"/>
      <c r="B48" s="43"/>
      <c r="C48" s="286" t="s">
        <v>278</v>
      </c>
      <c r="D48" s="37"/>
      <c r="E48" s="37"/>
      <c r="F48" s="37"/>
      <c r="G48" s="37"/>
      <c r="H48" s="43"/>
    </row>
    <row r="49" s="2" customFormat="1" ht="16.8" customHeight="1">
      <c r="A49" s="37"/>
      <c r="B49" s="43"/>
      <c r="C49" s="284" t="s">
        <v>144</v>
      </c>
      <c r="D49" s="284" t="s">
        <v>145</v>
      </c>
      <c r="E49" s="16" t="s">
        <v>136</v>
      </c>
      <c r="F49" s="285">
        <v>1.8</v>
      </c>
      <c r="G49" s="37"/>
      <c r="H49" s="43"/>
    </row>
    <row r="50" s="2" customFormat="1">
      <c r="A50" s="37"/>
      <c r="B50" s="43"/>
      <c r="C50" s="284" t="s">
        <v>151</v>
      </c>
      <c r="D50" s="284" t="s">
        <v>152</v>
      </c>
      <c r="E50" s="16" t="s">
        <v>136</v>
      </c>
      <c r="F50" s="285">
        <v>1.8</v>
      </c>
      <c r="G50" s="37"/>
      <c r="H50" s="43"/>
    </row>
    <row r="51" s="2" customFormat="1" ht="7.44" customHeight="1">
      <c r="A51" s="37"/>
      <c r="B51" s="170"/>
      <c r="C51" s="171"/>
      <c r="D51" s="171"/>
      <c r="E51" s="171"/>
      <c r="F51" s="171"/>
      <c r="G51" s="171"/>
      <c r="H51" s="43"/>
    </row>
    <row r="52" s="2" customFormat="1">
      <c r="A52" s="37"/>
      <c r="B52" s="37"/>
      <c r="C52" s="37"/>
      <c r="D52" s="37"/>
      <c r="E52" s="37"/>
      <c r="F52" s="37"/>
      <c r="G52" s="37"/>
      <c r="H52" s="37"/>
    </row>
  </sheetData>
  <sheetProtection sheet="1" formatColumns="0" formatRows="0" objects="1" scenarios="1" spinCount="100000" saltValue="X0kiC9i6LgUKH6XEOSJIERwPrSgGcgXuQICKMdvyhfA8Ei1U6aVJwYH1pNpgdym7WXJJ6soQ+z+KkZ941KQP+g==" hashValue="8q1FRJ7ND0949AnDO6JXNJDoUpSgzPIy7QwldYYWwC7ts3FbJ7346I540d99Lc6yowYPzo74MDfNmmhhYUrRag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HLAVNI\admin</dc:creator>
  <cp:lastModifiedBy>HLAVNI\admin</cp:lastModifiedBy>
  <dcterms:created xsi:type="dcterms:W3CDTF">2024-01-24T09:22:55Z</dcterms:created>
  <dcterms:modified xsi:type="dcterms:W3CDTF">2024-01-24T09:23:02Z</dcterms:modified>
</cp:coreProperties>
</file>